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8" windowHeight="9108" firstSheet="4" activeTab="5"/>
  </bookViews>
  <sheets>
    <sheet name="ข้อมูลส่วนบุคคล" sheetId="1" r:id="rId1"/>
    <sheet name="ส่วนที่ 1 ผลสัมฤทธิ์(วิจัย)(40)" sheetId="2" r:id="rId2"/>
    <sheet name="ส่วนที่ 1 ผลสัมฤทธิ์(สอน)(40)" sheetId="3" r:id="rId3"/>
    <sheet name="ส่วนที่ 2 ประเมินส่วนงาน" sheetId="4" r:id="rId4"/>
    <sheet name="เกณฑ์ตัวชี้วัดส่วนบุคคล" sheetId="5" r:id="rId5"/>
    <sheet name="ส่วนที่ 3 พฤติกรรมปฏิบัติงาน" sheetId="6" r:id="rId6"/>
    <sheet name="ส่วนที่ 4-8" sheetId="7" r:id="rId7"/>
  </sheets>
  <definedNames>
    <definedName name="_xlnm.Print_Area" localSheetId="0">'ข้อมูลส่วนบุคคล'!$A$1:$I$47</definedName>
    <definedName name="_xlnm.Print_Area" localSheetId="3">'ส่วนที่ 2 ประเมินส่วนงาน'!$A$1:$I$12</definedName>
    <definedName name="_xlnm.Print_Area" localSheetId="6">'ส่วนที่ 4-8'!$A$1:$H$131</definedName>
    <definedName name="_xlnm.Print_Titles" localSheetId="1">'ส่วนที่ 1 ผลสัมฤทธิ์(วิจัย)(40)'!$1:$6</definedName>
    <definedName name="_xlnm.Print_Titles" localSheetId="2">'ส่วนที่ 1 ผลสัมฤทธิ์(สอน)(40)'!$1:$6</definedName>
  </definedNames>
  <calcPr fullCalcOnLoad="1"/>
</workbook>
</file>

<file path=xl/comments5.xml><?xml version="1.0" encoding="utf-8"?>
<comments xmlns="http://schemas.openxmlformats.org/spreadsheetml/2006/main">
  <authors>
    <author>tsu</author>
  </authors>
  <commentList>
    <comment ref="B4" authorId="0">
      <text>
        <r>
          <rPr>
            <b/>
            <sz val="14"/>
            <rFont val="TH SarabunPSK"/>
            <family val="2"/>
          </rPr>
          <t xml:space="preserve">tsu02 : </t>
        </r>
        <r>
          <rPr>
            <sz val="14"/>
            <rFont val="TH SarabunPSK"/>
            <family val="2"/>
          </rPr>
          <t>นวัตกรรมการจัดการศึกษา หมายถึง การนำแนวคิด วิธีการปฏิบัติ หรือสิ่งประดิษฐ์ที่ได้รับการพัฒนาปรับปรุง หรือดัดแปลงให้มีความเหมาะสม และสอดคล้องกับการนำมาใช้ในการจัดการศึกษาโดยมีวัตถุประสงค์เพื่อแก้ไขปัญหา เพิ่มประสิทธิภาพ ประสิทธิผลและก่อให้เกิดความสำเร็จสูงสุดแก่ผู้เรียน</t>
        </r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TH SarabunPSK"/>
            <family val="2"/>
          </rPr>
          <t>หลักฐาน</t>
        </r>
        <r>
          <rPr>
            <sz val="14"/>
            <rFont val="TH SarabunPSK"/>
            <family val="2"/>
          </rPr>
          <t xml:space="preserve"> : ผลการพิจารณาจากฝ่ายวิชาการและการเรียนรู้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tsu03 : </t>
        </r>
        <r>
          <rPr>
            <sz val="14"/>
            <rFont val="TH SarabunPSK"/>
            <family val="2"/>
          </rPr>
          <t xml:space="preserve">คอร์สออนไลน์ หมายถึง รายวิชาในหลักสูตร หรือส่วนหนึ่งของรายวิชาในหลักสูตรการเรียนการสอน เพื่อใช้ประกอบการเรียนการสอนบนระบบออนไลน์ของหลักสูตร Pre-Degree/Non-Degree
หลักฐาน: รายละเอียดคอร์สออนไลน์
</t>
        </r>
      </text>
    </comment>
    <comment ref="B6" authorId="0">
      <text>
        <r>
          <rPr>
            <b/>
            <sz val="14"/>
            <rFont val="TH SarabunPSK"/>
            <family val="2"/>
          </rPr>
          <t>tsu05</t>
        </r>
        <r>
          <rPr>
            <sz val="14"/>
            <rFont val="TH SarabunPSK"/>
            <family val="2"/>
          </rPr>
          <t xml:space="preserve"> : การรับรองสมรรถนะวิชาชีพด้านการเรียนการสอน หมายถึง อาจารย์ที่มีคุณลักษณะหรือสมรรถนะด้านการจัดการเรียนการสอน ตามกรอบมาตรฐานวิชาชีพอาจารย์ตามแนวทางการส่งเสริมคุณภาพการจัดการเรียนการสอนของอาจารย์ในสถาบันอุดมศึกษากำหนดให้มีระดับของคุณภาพของแต่ละองค์ประกอบ จำนวน 4 ระดับ ซึ่งอาจารย์ต้องขอรับการประเมินสมรรถนะเพื่อผ่านคุณภาพการจัดการเรียนการสอน ตั้งแต่ระดับ 2 ขึ้นไป ดังนี้
ระดับที่ 2 เป็นครูที่เกื้อกูลเพื่อนร่วมวิชาชีพให้เป็นครูที่มีคุณภาพ (Competent/Professional)
ระดับที่ 3 เป็นครูที่สร้างครูที่มีคุณภาพในองค์กร (Proficient/Scholarly Teacher)
ระดับที่ 4 เป็นครูที่เป็นผู้นำในการพัฒนาวิชาชีพครูในระดับชาติหรือระดับนานาชาติ (Mastery Teacher)
</t>
        </r>
        <r>
          <rPr>
            <b/>
            <sz val="14"/>
            <rFont val="TH SarabunPSK"/>
            <family val="2"/>
          </rPr>
          <t>หลักฐาน</t>
        </r>
        <r>
          <rPr>
            <sz val="14"/>
            <rFont val="TH SarabunPSK"/>
            <family val="2"/>
          </rPr>
          <t>: ผลสอบแต่ละระดับ</t>
        </r>
      </text>
    </comment>
    <comment ref="B7" authorId="0">
      <text>
        <r>
          <rPr>
            <b/>
            <sz val="14"/>
            <rFont val="TH SarabunPSK"/>
            <family val="2"/>
          </rPr>
          <t>tsu07 (นวัตกรรมสังคม) :</t>
        </r>
        <r>
          <rPr>
            <sz val="14"/>
            <rFont val="TH SarabunPSK"/>
            <family val="2"/>
          </rPr>
          <t xml:space="preserve"> เป็นอาจารย์ที่ปรึกษาของ นิสิตหรือบัณฑิต (จบการศึกษาไม่เกิน 5 ปี) ได้รางวัลผลงานด้านนวัตกรรมสังคมใน ระดับชาติหรือนานาชาติ  
</t>
        </r>
      </text>
    </comment>
    <comment ref="B9" authorId="0">
      <text>
        <r>
          <rPr>
            <b/>
            <sz val="14"/>
            <rFont val="TH SarabunPSK"/>
            <family val="2"/>
          </rPr>
          <t xml:space="preserve">tsu09 : </t>
        </r>
        <r>
          <rPr>
            <sz val="14"/>
            <rFont val="TH SarabunPSK"/>
            <family val="2"/>
          </rPr>
          <t>เป็นอาจารย์ที่ปรึกษษในผลงานนิสิตหรือบัณฑิตที่มีผลงานวิจัยประยุกต์หรือผลงานนวัตกรรมที่ก่อให้เกิดประโยชน์ต่อชุมชน สังคม ประเทศ หรือต่อนานาชาติ โดยมีหลักฐานหรือข้อมูลที่มีการนำไปใช้ประโยชน์จริง</t>
        </r>
        <r>
          <rPr>
            <b/>
            <sz val="14"/>
            <rFont val="TH SarabunPSK"/>
            <family val="2"/>
          </rPr>
          <t xml:space="preserve">
หลักฐาน: </t>
        </r>
        <r>
          <rPr>
            <sz val="14"/>
            <rFont val="TH SarabunPSK"/>
            <family val="2"/>
          </rPr>
          <t>ใบแสดงการนำไปใช้ผลงานวิจัย ประยุกต์หรือผลงานนวัตกรรมจากชุมชน</t>
        </r>
      </text>
    </comment>
    <comment ref="B10" authorId="0">
      <text>
        <r>
          <rPr>
            <b/>
            <sz val="14"/>
            <rFont val="TH SarabunPSK"/>
            <family val="2"/>
          </rPr>
          <t xml:space="preserve">tsu07 ผู้ประกอบการ </t>
        </r>
        <r>
          <rPr>
            <sz val="14"/>
            <rFont val="TH SarabunPSK"/>
            <family val="2"/>
          </rPr>
          <t xml:space="preserve">: เป็นอาจารย์ที่ปรึกษากลุ่มนิสิตหรือบัณฑิตที่ประกอบธุรกิจส่วนตัว ใน 2 ลักษณะ ดังนี้
1. ประกอบธุรกิจส่วนตัวโดยมีลูกจ้าง หมายถึง เป็นผู้ประกอบธุรกิจของตนเองเพื่อหวังผลกำไรหรือส่วนแบ่งและได้จ้างบุคคลอื่นมาทำงานในธุรกิจในฐานะลูกจ้าง
2. ประกอบธุรกิจส่วนตัวโดยไม่มีลูกจ้าง หมายถึง เป็นผู้ประกอบธุรกิจของตนเองโดยลำพังผู้เดียวหรืออาจมีบุคคลอื่นมาร่วมกิจการด้วย เพื่อหวังผลกำไรหรือ
ส่วนแบ่งและไม่ได้จ้างลูกจ้าง แต่อาจมีสมาชิกในครัวเรือนหรือผู้ฝึกงานมาช่วยทำงานโดยไม่ได้รับค่าจ้าง หรือค่าตอบแทนอย่างอื่นสำหรับงานที่ทำ
</t>
        </r>
        <r>
          <rPr>
            <b/>
            <sz val="14"/>
            <rFont val="TH SarabunPSK"/>
            <family val="2"/>
          </rPr>
          <t xml:space="preserve"> หลักฐาน: </t>
        </r>
        <r>
          <rPr>
            <sz val="14"/>
            <rFont val="TH SarabunPSK"/>
            <family val="2"/>
          </rPr>
          <t xml:space="preserve">
- เอกสารการจัดตั้งสถานประกอบการ พร้อม หนังสือรับรองจากนิสิตในการเป็นที่ปรึกษา ในการเป็นผู้ประกอบการหรือ  
- เอกสารหลักฐานการประกอบการ เช่น ภาพถ่าย พร้อมหนังสือรับรองจากนิสิตใน การเป็นที่ปรึกษาในการเป็นผู้ประกอบการ และ
- เอกสารการชี้แจงการนำองค์ความรู้ที่ได้รับ ไปใช้กับการประกอบการ
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4"/>
            <rFont val="TH SarabunPSK"/>
            <family val="2"/>
          </rPr>
          <t xml:space="preserve">tsu10 : </t>
        </r>
        <r>
          <rPr>
            <sz val="14"/>
            <rFont val="TH SarabunPSK"/>
            <family val="2"/>
          </rPr>
          <t xml:space="preserve">
1. ต้องผ่านการอบรมโครงการสร้างความเข้าใจในพระราชบัญญัติส่งเสริมการใช้ประโยชน์ผลงานวิจัยและนวัตกรรม พ.ศ. 2564 และกฎหมายลำดับรอง
2. ผ่านการอบรมหลักสูตรที่ 1 : นักนวัตกรรมสังคม มหาวิทยาลัยทักษิณ  หรือหลักสูตรที่ 2: นักนวัตกรรมเทคโนโลยีเชิงพาณิชย์ มหาวิทยาลัยทักษิณ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H SarabunPSK"/>
            <family val="2"/>
          </rPr>
          <t>หลักฐาน : เกียรติบัตรผ่านการอบรม</t>
        </r>
      </text>
    </comment>
    <comment ref="B12" authorId="0">
      <text>
        <r>
          <rPr>
            <b/>
            <sz val="14"/>
            <rFont val="TH SarabunPSK"/>
            <family val="2"/>
          </rPr>
          <t xml:space="preserve">tsu11 : </t>
        </r>
        <r>
          <rPr>
            <sz val="14"/>
            <rFont val="TH SarabunPSK"/>
            <family val="2"/>
          </rPr>
          <t xml:space="preserve"> Full Paper ระดับชาติ ที่เป็นชื่อแรก (First Author) หรือ Corresponding Author </t>
        </r>
      </text>
    </comment>
    <comment ref="B13" authorId="0">
      <text>
        <r>
          <rPr>
            <b/>
            <sz val="14"/>
            <rFont val="TH SarabunPSK"/>
            <family val="2"/>
          </rPr>
          <t xml:space="preserve">tsu11 : </t>
        </r>
        <r>
          <rPr>
            <sz val="14"/>
            <rFont val="TH SarabunPSK"/>
            <family val="2"/>
          </rPr>
          <t xml:space="preserve"> Full Paper ระดับนานาชาติ ที่เป็นชื่อแรก (First Author) หรือ Corresponding Author </t>
        </r>
      </text>
    </comment>
    <comment ref="B14" authorId="0">
      <text>
        <r>
          <rPr>
            <b/>
            <sz val="14"/>
            <rFont val="TH SarabunPSK"/>
            <family val="2"/>
          </rPr>
          <t>tsu12 :</t>
        </r>
        <r>
          <rPr>
            <sz val="14"/>
            <rFont val="TH SarabunPSK"/>
            <family val="2"/>
          </rPr>
          <t xml:space="preserve">  นวัตกรรมสังคม ตามบริบทของมหาวิทยาลัยทักษิณ (ณฐพงศ์ จิตรนิรัตน์,2565) หมายถึง ความรู้ เทคโนโลยี นวัตกรรม หรือกระบวนการที่พัฒนาขึ้นใหม่หรือปรับปรุงจากผลิตภัณฑ์ กระบวนการเดิม หรือเทคโนโลยีที่ได้มีการคิดค้นมาแล้ว และสามารถนำไปประยุกต์ใช้ให้เหมาะสมกับบริบทพื้นที่มุ่งตอบสนองความต้องการของสังคมเป็นหลัก รวมทั้งสร้างคุณค่าหรือมูลค่าเพิ่มให้แก่ผู้มีส่วนได้ส่วนเสีย เกิดผลกระทบทั้งเชิงเศรษฐกิจ สังคม และสิ่งแวดล้อม เป็นที่ยอมรับและขยายผลได้ และนำไปสู่การพัฒนาคุณภาพชีวิตในท้องถิ่น ชุมชนและประเทศชาติต่อไป 
</t>
        </r>
        <r>
          <rPr>
            <b/>
            <sz val="14"/>
            <rFont val="TH SarabunPSK"/>
            <family val="2"/>
          </rPr>
          <t>หลักฐาน :</t>
        </r>
        <r>
          <rPr>
            <sz val="14"/>
            <rFont val="TH SarabunPSK"/>
            <family val="2"/>
          </rPr>
          <t xml:space="preserve"> เนื้อหาองค์ความรู้เรื่องนวัตกรรมสังคมด้านการวิจัยและบริการวิชาการ ตัวอย่างของนวัตกรรมสังคมที่สอดรับกับพันธกิจมหาวิทยาลัย https://online.fliphtml5.com/sxfuc/odsy/ 
</t>
        </r>
      </text>
    </comment>
    <comment ref="B15" authorId="0">
      <text>
        <r>
          <rPr>
            <b/>
            <sz val="14"/>
            <rFont val="TH SarabunPSK"/>
            <family val="2"/>
          </rPr>
          <t xml:space="preserve">tsu13 ระดับชาติ </t>
        </r>
        <r>
          <rPr>
            <sz val="14"/>
            <rFont val="TH SarabunPSK"/>
            <family val="2"/>
          </rPr>
          <t>: นับจำนวนชิ้นงานที่เป็ฯชื่อแรก (First Author) หรือ Corresponding Author ที่ได้รับการอ้างอิงในปีการศึกษาที่รับการประเมิน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4"/>
            <rFont val="TH SarabunPSK"/>
            <family val="2"/>
          </rPr>
          <t xml:space="preserve">tsu13 ระดับนานาชาติ </t>
        </r>
        <r>
          <rPr>
            <sz val="14"/>
            <rFont val="TH SarabunPSK"/>
            <family val="2"/>
          </rPr>
          <t>: นับจำนวนชิ้นงานที่เป็นชื่อแรก (First Author) หรือ Corresponding Author ที่ได้รับการอ้างอิงในปีการศึกษาที่รับการประเมิน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14"/>
            <rFont val="TH SarabunPSK"/>
            <family val="2"/>
          </rPr>
          <t>tsu14 :</t>
        </r>
        <r>
          <rPr>
            <sz val="14"/>
            <rFont val="TH SarabunPSK"/>
            <family val="2"/>
          </rPr>
          <t xml:space="preserve"> เงินที่ได้รับการสนับสนุนจากแหล่งทุนภายนอกให้ทำวิจัยหรือรับจ้างวิจัย (Contracted Research) ต้องเป็นทุนวิจัย ที่ดำเนินการผ่านมหาวิทยาลัย ตามระเบียบ ว่าด้วย การบริหารจัดการทุนอุดหนุนการวิจัยจากภายนอก</t>
        </r>
      </text>
    </comment>
    <comment ref="B18" authorId="0">
      <text>
        <r>
          <rPr>
            <b/>
            <sz val="14"/>
            <rFont val="TH SarabunPSK"/>
            <family val="2"/>
          </rPr>
          <t>tsu15 :</t>
        </r>
        <r>
          <rPr>
            <sz val="14"/>
            <rFont val="TH SarabunPSK"/>
            <family val="2"/>
          </rPr>
          <t xml:space="preserve"> ทรัพย์สินทางปัญญา หมายถึง สิทธิทางกฎหมายที่ให้เจ้าของสิทธิ หรือ "ผู้ทรงสิทธิ" มีอยู่เหนือสิ่งที่เกิดจากความคิดสร้างสรรค์ทางปัญญาของมนุษย์ โดยอาจแบ่งทรัพย์สินทางปัญญาออกได้ 2 ประเภทหลัก คือ
(1) ทรัพย์สินทางอุตสาหกรรม
(2) ลิขสิทธิ์ สำหรับทรัพย์สินทางอุตสาหกรรมยังแบ่งออกได้อีก 6 ประเภท ได้แก่ (1) สิทธิบัตร (2) อนุสิทธิบัตร (3) เครื่องหมายการค้า (4) ความลับทางการค้า และ (5) สิ่งบ่งชี้ทางภูมิศาสตร์ (6) ภูมิปัญญาท้องถิ่น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14"/>
            <rFont val="TH SarabunPSK"/>
            <family val="2"/>
          </rPr>
          <t xml:space="preserve">tsu16 : </t>
        </r>
        <r>
          <rPr>
            <sz val="14"/>
            <rFont val="TH SarabunPSK"/>
            <family val="2"/>
          </rPr>
          <t xml:space="preserve">การนำทรัพย์สินทางปัญญาไปต่อยอดและ/หรือสร้างมูลค่าเพิ่ม หมายถึง การนำผลงานวิจัยและนวัตกรรมที่ได้รับการจดทะเบียนทรัพย์สินทางปัญญาไปใช้ประโยชน์อย่างเป็นรูปธรรมเชิงพาณิชย์ที่เป็นรูปตัวเงิน หรือมูลค่าจากการใช้ประโยชน์ทางสังคม อันจะเป็นประโยชน์ทั้งการต่อยอดการวิจัยและต่อเศรษฐกิจ สังคมของประเทศในภาพรวม
</t>
        </r>
      </text>
    </comment>
    <comment ref="B20" authorId="0">
      <text>
        <r>
          <rPr>
            <b/>
            <sz val="14"/>
            <rFont val="TH SarabunPSK"/>
            <family val="2"/>
          </rPr>
          <t>tsu17</t>
        </r>
        <r>
          <rPr>
            <sz val="14"/>
            <rFont val="TH SarabunPSK"/>
            <family val="2"/>
          </rPr>
          <t xml:space="preserve"> : 
</t>
        </r>
        <r>
          <rPr>
            <b/>
            <sz val="14"/>
            <rFont val="TH SarabunPSK"/>
            <family val="2"/>
          </rPr>
          <t xml:space="preserve">การให้บริการวิชาการแก่สังคม </t>
        </r>
        <r>
          <rPr>
            <sz val="14"/>
            <rFont val="TH SarabunPSK"/>
            <family val="2"/>
          </rPr>
          <t xml:space="preserve"> หมายถึง กิจกรรมหรือโครงการให้บริการแก่สังคมภายนอกสถาบัน หรือเป็นการให้บริการที่จัดในสถาบัน โดยมีบุคคลภายนอกเข้ามาใช้บริการ
</t>
        </r>
        <r>
          <rPr>
            <b/>
            <sz val="14"/>
            <rFont val="TH SarabunPSK"/>
            <family val="2"/>
          </rPr>
          <t xml:space="preserve">จำนวนเงินรายได้จากการบริการวิชาการ </t>
        </r>
        <r>
          <rPr>
            <sz val="14"/>
            <rFont val="TH SarabunPSK"/>
            <family val="2"/>
          </rPr>
          <t xml:space="preserve">หมายถึง จำนวนรายรับโดยไม่หักค่าใช้จ่ายในการให้บริการวิชาการและวิชาชีพที่สามารถนำผลลัพธ์กลับสู่องค์กรในนามมหาวิทยาลัย หรือ คณะ สถาบัน สำนัก หน่วยงานในสังกัดของมหาวิทยาลัยแต่ละปีงบประมาณ โดยมีแหล่งที่มาของรายได้ ได้แก่ ค่าบริการวิเคราะห์ ทดสอบ ตรวจสอบและตรวจซ่อม ค่าบริการเครื่องมือ หรืออุปกรณ์ต่าง ๆ ค่าบริการการสำรวจการวางแผน การจัดการ หรือการวิจัยในลักษณะการว่าจ้าง ค่าบริการศึกษาความเหมาะสมของโครงการ  การศึกษาผลกระทบด้านสิ่งแวดล้อม ค่าบริการการวางระบบ ออกแบบ สร้าง ประดิษฐ์หรือผลิต รายได้จากการจัดฝึกอบรม สัมมนา หรือการประชุมเชิงปฏิบัติการ  รายได้จากการให้บริการจัดฝึกอบรม สัมมนา หรือการประชุมเชิงปฏิบัติการในลักษณะการว่าจ้าง โดยรายได้จากการจัดการศึกษาต่อเนื่อง ถือเป็นส่วนหนึ่งของรายได้จากการบริการวิชาการ
นับคะแนน กรณีเป็นผู้รับผิดชอบโครงการเท่านั้น สำหรับคณะกรรมการดำเนินงานโครงการให้นับเป็นคำสั่งแต่งตั้งในส่วนที่ 1 ผลสัมฤทธิ์ของงาน
โครงการที่ไม่อนุญาติให้นำมาคิด คือ โครงการยกระดับเศรษฐกิจและสังคม รายตำบล มหาวิทยาลัยสู่ตำบล สร้างรากแก้ว ให้ประเทศ)
</t>
        </r>
      </text>
    </comment>
    <comment ref="B22" authorId="0">
      <text>
        <r>
          <rPr>
            <b/>
            <sz val="14"/>
            <rFont val="TH SarabunPSK"/>
            <family val="2"/>
          </rPr>
          <t xml:space="preserve">tsu18 </t>
        </r>
        <r>
          <rPr>
            <sz val="14"/>
            <rFont val="TH SarabunPSK"/>
            <family val="2"/>
          </rPr>
          <t xml:space="preserve">: 
การสร้างมูลค่าเพิ่มให้กับสินค้า หมายถึง การปรับปรุงหรือการพัฒนาเพื่อให้มีมูลค่าทางเศรษฐกิจเพิ่มมากขึ้น 
การสร้างมูลค่าเพิ่มให้กับการบริการ หมายถึง การปรับปรุงหรือพัฒนารูปแบบ การให้บริการที่ทำให้เกิดการบริการรูปแบบ ใหม่ที่ตอบสนองตามความต้องการของกลุ่ม ลูกค้าเพิ่มมากขึ้น 
</t>
        </r>
        <r>
          <rPr>
            <b/>
            <sz val="14"/>
            <rFont val="TH SarabunPSK"/>
            <family val="2"/>
          </rPr>
          <t xml:space="preserve">ตัวอย่างเช่น </t>
        </r>
        <r>
          <rPr>
            <sz val="14"/>
            <rFont val="TH SarabunPSK"/>
            <family val="2"/>
          </rPr>
          <t>ผลิตภัณฑ์กระถาง / ปลาลูกเบร่ / ปลาหัวโม่ง / ปูคอนโด / ปลาก้างพระร่วง / การท่องเที่ยว / สมาร์ทโชว์ ห่วย</t>
        </r>
      </text>
    </comment>
    <comment ref="B23" authorId="0">
      <text>
        <r>
          <rPr>
            <b/>
            <sz val="14"/>
            <rFont val="TH SarabunPSK"/>
            <family val="2"/>
          </rPr>
          <t>tsu19</t>
        </r>
        <r>
          <rPr>
            <sz val="14"/>
            <rFont val="TH SarabunPSK"/>
            <family val="2"/>
          </rPr>
          <t xml:space="preserve"> : งบประมาณจากแหล่งทุนภายนอกสนับสนุน การสร้างผู้ประกอบการ/ธุรกิจใหม่ อาทิ ศิษย์เก่า ภาคธุรกิจ/อุตสาหกรรม หรือ บุคคลภายนอก 
เช่น โครงการภายใต้อุทยานวิทยาศาสตร์ฯ
</t>
        </r>
      </text>
    </comment>
    <comment ref="B24" authorId="0">
      <text>
        <r>
          <rPr>
            <b/>
            <sz val="14"/>
            <rFont val="TH SarabunPSK"/>
            <family val="2"/>
          </rPr>
          <t>tsu21 :</t>
        </r>
        <r>
          <rPr>
            <sz val="14"/>
            <rFont val="TH SarabunPSK"/>
            <family val="2"/>
          </rPr>
          <t xml:space="preserve"> การไปถ่ายทอด/แลกเปลี่ยนความรู้เพื่อพัฒนาสินค้าและบริการแก่สถาน ประกอบการในภาคธุรกิจ/อุตสาหกรรม
(นับเพียง 1 กิจกรรม เนื่องจากระดับ มหาวิทยาลัยนับที่จำนวนบุคลากร ไม่นับจำนวนความถี่ของการเป็นผู้ถ่ายทอด โดยใช้หนังสือเชิญเป็นผู้ถ่ายทอดจากหน่วยงาน)</t>
        </r>
      </text>
    </comment>
    <comment ref="B25" authorId="0">
      <text>
        <r>
          <rPr>
            <b/>
            <sz val="14"/>
            <rFont val="TH SarabunPSK"/>
            <family val="2"/>
          </rPr>
          <t>tsu22 :</t>
        </r>
        <r>
          <rPr>
            <sz val="14"/>
            <rFont val="TH SarabunPSK"/>
            <family val="2"/>
          </rPr>
          <t xml:space="preserve"> รายการความร่วมมือเพื่อพัฒนาผู้ประกอบการและส่งเสริมการสร้างนวัตกรรมกับภาคธุรกิจ/อุตสาหกรรม University - Industry Linkage ของ มหาวิทยาลัย/ส่วนงานทั้งหมดในรอบปีการศึกษา โดยต้องมีการลงนาม MOU และมีกิจกรรมดำเนินการเกิดขึ้นในปีนั้น
</t>
        </r>
        <r>
          <rPr>
            <b/>
            <sz val="14"/>
            <rFont val="TH SarabunPSK"/>
            <family val="2"/>
          </rPr>
          <t xml:space="preserve">ขนาดองค์กร: </t>
        </r>
        <r>
          <rPr>
            <sz val="14"/>
            <rFont val="TH SarabunPSK"/>
            <family val="2"/>
          </rPr>
          <t>ตรวจสอบจากทุนการจด ทะเบียน https://data.creden.co/  หรือลักษณะองค์กร เช่น SME</t>
        </r>
      </text>
    </comment>
    <comment ref="B26" authorId="0">
      <text>
        <r>
          <rPr>
            <b/>
            <sz val="14"/>
            <rFont val="TH SarabunPSK"/>
            <family val="2"/>
          </rPr>
          <t>tsu27 :</t>
        </r>
        <r>
          <rPr>
            <sz val="14"/>
            <rFont val="TH SarabunPSK"/>
            <family val="2"/>
          </rPr>
          <t xml:space="preserve"> </t>
        </r>
        <r>
          <rPr>
            <b/>
            <sz val="14"/>
            <rFont val="TH SarabunPSK"/>
            <family val="2"/>
          </rPr>
          <t>นิสิตแลกเปลี่ยน หรือออกฝึกสหกิจศึกษา หรือฝึกงาน</t>
        </r>
        <r>
          <rPr>
            <sz val="14"/>
            <rFont val="TH SarabunPSK"/>
            <family val="2"/>
          </rPr>
          <t xml:space="preserve"> หมายถึง นิสิตที่กำลังศึกษาในระดับปริญญาตรี ซึ่งเป็นนิสิตแลกเปลี่ยน หรือฝึกสหกิจศึกษา หรือฝึกงานในหน่วยงานหรือสถานประกอบการในต่างประเทศในระยะเวลาที่หลักสูตร/มหาวิทยาลัยกำหนด
</t>
        </r>
        <r>
          <rPr>
            <b/>
            <sz val="14"/>
            <rFont val="TH SarabunPSK"/>
            <family val="2"/>
          </rPr>
          <t>นิสิตแลกเปลี่ยน</t>
        </r>
        <r>
          <rPr>
            <sz val="14"/>
            <rFont val="TH SarabunPSK"/>
            <family val="2"/>
          </rPr>
          <t xml:space="preserve"> หมายถึง นิสิตที่ได้มีการแลกเปลี่ยนไปใช้ชีวิตในต่างประเทศ ผ่านโครงการนิสิตแลกเปลี่ยน โดยการสมัครภายใต้เงื่อนไขที่ทางโครงการกำหนดไว้ โดยนิสิตแลกเปลี่ยนจะได้ไปเรียนหนังสือ/สอบ/ทำกิจกรรมอื่น ๆ ในต่างประเทศเป็นเวลาไม่น้อยกว่า 7 สัปดาห์
</t>
        </r>
        <r>
          <rPr>
            <b/>
            <sz val="14"/>
            <rFont val="TH SarabunPSK"/>
            <family val="2"/>
          </rPr>
          <t xml:space="preserve">นิสิตฝึกสหกิจศึกษา </t>
        </r>
        <r>
          <rPr>
            <sz val="14"/>
            <rFont val="TH SarabunPSK"/>
            <family val="2"/>
          </rPr>
          <t xml:space="preserve">หมายถึง นิสิตที่ไปฝึกปฏิบัติงานจริงในองค์กรผู้ใช้บัณฑิต จำนวนไม่น้อยกว่า 16 สัปดาห์ ในต่างประเทศ ซึ่งองค์กรผู้ใช้บัณฑิตจะเข้ามาร่วมจัดการเรียนการสอนอย่างเต็มรูปแบบ ให้ความร่วมมือแบบเต็มเวลา โดยนิสิตจะเป็นเสมือนเจ้าหน้าที่หรือพนักงานปฏิบัติงานชั่วคราวในองค์กรผู้ใช้บัณฑิต (มิใช่นิสิตฝึกงาน) นิสิตสหกิจศึกษาอาจจะได้รับเงินเดือน ค่าจ้าง สวัสดิการ หรือค่าตอบแทนอื่นตามความเหมาะสมจากองค์กรผู้ใช้บัณฑิต
</t>
        </r>
        <r>
          <rPr>
            <b/>
            <sz val="14"/>
            <rFont val="TH SarabunPSK"/>
            <family val="2"/>
          </rPr>
          <t>นิสิตฝึกงาน</t>
        </r>
        <r>
          <rPr>
            <sz val="14"/>
            <rFont val="TH SarabunPSK"/>
            <family val="2"/>
          </rPr>
          <t xml:space="preserve"> หมายถึง นิสิตที่ไปเรียนรู้ประสบการณ์ในหน่วยงาน หรือองค์กรในต่างประเทศที่สนใจ โดยจะตรงตามสายงานที่เรียนอยู่ หรือไม่ก็ได้ ไม่จำกัดประเภทงาน โดยมีระยะเวลาการปฏิบัติงานไม่น้อยกว่า 14 สัปดาห์</t>
        </r>
        <r>
          <rPr>
            <b/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14"/>
            <rFont val="TH SarabunPSK"/>
            <family val="2"/>
          </rPr>
          <t>tsu34 ระดับชาติ</t>
        </r>
        <r>
          <rPr>
            <sz val="14"/>
            <rFont val="TH SarabunPSK"/>
            <family val="2"/>
          </rPr>
          <t xml:space="preserve"> : บุคคลหรือผลงานทางวิชาการที่มีคุณภาพ จนสามารถได้รับรางวัลและเป็นที่ยอมรับในระดับชาติ  อาทิ 1) ผู้มีผลงานวิจัยที่มีค่า Impact Factor รวมสูงสุด 2) ผู้มีผลงานวิจัยตีพิมพ์ยอดเยี่ยม (Outstanding Publication) 3) ผลงานวิจัยและสิทธิบัตร 4) ผลงานนวัตกรรมการวิจัย และ 5) รางวัลที่สร้างชื่อเสียง หรือได้รับรางวัลจากองค์กรภายนอก เป็นต้น
</t>
        </r>
      </text>
    </comment>
    <comment ref="B28" authorId="0">
      <text>
        <r>
          <rPr>
            <b/>
            <sz val="14"/>
            <rFont val="TH SarabunPSK"/>
            <family val="2"/>
          </rPr>
          <t xml:space="preserve">tsu34 นานาชาติ </t>
        </r>
        <r>
          <rPr>
            <sz val="14"/>
            <rFont val="TH SarabunPSK"/>
            <family val="2"/>
          </rPr>
          <t>: บุคคลหรือผลงานทางวิชาการที่มีคุณภาพ    จนสามารถได้รับรางวัลและเป็นที่ยอมรับในระดับนานาชาติ อาทิ 1) ผู้มีผลงานวิจัยที่มีค่า Impact Factor รวมสูงสุด 2) ผู้มีผลงานวิจัยตีพิมพ์ยอดเยี่ยม (Outstanding Publication) 3) ผลงานวิจัยและสิทธิบัตร 4) ผลงานนวัตกรรมการวิจัย และ 5) รางวัลที่สร้างชื่อเสียง หรือได้รับรางวัลจากองค์กรภายนอก เป็นต้น</t>
        </r>
      </text>
    </comment>
    <comment ref="B30" authorId="0">
      <text>
        <r>
          <rPr>
            <sz val="14"/>
            <rFont val="TH SarabunPSK"/>
            <family val="2"/>
          </rPr>
          <t xml:space="preserve">SciDI01 กิจกรรมภายใต้ MOU : กิจกรรมความร่วมมือทางวิชาการอย่างใดอย่างหนึ่งหรือหลายอย่างในปีการศึกษาที่รายงานดังนี้
</t>
        </r>
        <r>
          <rPr>
            <b/>
            <sz val="14"/>
            <rFont val="TH SarabunPSK"/>
            <family val="2"/>
          </rPr>
          <t>ประเภทที่ 1</t>
        </r>
        <r>
          <rPr>
            <sz val="14"/>
            <rFont val="TH SarabunPSK"/>
            <family val="2"/>
          </rPr>
          <t xml:space="preserve"> การแลกเปลี่ยนนิสิต/นักศึกษา
1.1 การแลกเปลี่ยนนิสิตแบบโอนหน่วยกิต (Credit Transfer) หรือแบบเข้าร่วมเรียน (Sit-in) โดยการแลกเปลี่ยนนิสิต/นักศึกษาจะต้องลงทะเบียนเรียนอย่างน้อย 1 รายวิชา
1.2 การฝึกอบรมทางวิชาการ (Academic Training) หรือลงทะเบียนใน Non Degree Program ซึ่งเป็นการพัฒนาความรู้ ทักษะความชำนาญเฉพาะด้าน และเจตคติ
1.3 การเข้าร่วมประชุมทางวิชาการระดับชาติหรือนานาชาติที่นิสิตเป็นผู้นำเสนอผลงาน และจะต้องเป็นการประชุมทางวิชาการที่จัดโดยหน่วยงานภายนอกที่มีความร่วมมือ
1.4 การปฏิบัติงานวิจัยของนิสิตที่ร่วมกับหน่วยงานภายนอกที่มีความร่วมมือ
</t>
        </r>
        <r>
          <rPr>
            <b/>
            <sz val="14"/>
            <rFont val="TH SarabunPSK"/>
            <family val="2"/>
          </rPr>
          <t xml:space="preserve">ประเภทที่ 2 </t>
        </r>
        <r>
          <rPr>
            <sz val="14"/>
            <rFont val="TH SarabunPSK"/>
            <family val="2"/>
          </rPr>
          <t xml:space="preserve">การแลกเปลี่ยนบุคลากรกับหน่วยงานภายนอก
2.1 การแลกเปลี่ยนบุคลากรกับหน่วยงานภายนอกทางด้านการเรียนการสอน เช่น การเชิญเป็นอาจารย์ผู้สอน เป็นวิทยากรฝึกอบรมทางวิชาการ วิทยากรบรรยายพิเศษ หรือ หน่วยงานภายนอกเชิญบุคลากรของมหาวิทยาลัยไปสอน เป็นวิทยากรฝึกอบรมทางวิชาการ หรือเป็นวิทยากรบรรยายพิเศษ ในหน่วยงานนั้น ๆ
2.2 การแลกเปลี่ยนบุคลากรกับหน่วยงานภายนอกทางด้านการวิจัยหรืองานสร้างสรรค์ หมายถึง การแลกเปลี่ยนบุคลากรเพื่อมาปฏิบัติงานวิจัยร่วมกัน หรือมีโครงการวิจัยที่มีการดำเนินการร่วมกัน 
</t>
        </r>
        <r>
          <rPr>
            <b/>
            <sz val="14"/>
            <rFont val="TH SarabunPSK"/>
            <family val="2"/>
          </rPr>
          <t xml:space="preserve">ประเภทที่ 3 </t>
        </r>
        <r>
          <rPr>
            <sz val="14"/>
            <rFont val="TH SarabunPSK"/>
            <family val="2"/>
          </rPr>
          <t>การจัดการประชุมเชิงวิชาการร่วมกัน
3.1 การเข้าร่วมประชุมทางวิชาการระดับชาติหรือนานาชาติที่บุคลากรเป็นผู้นำเสนอผลงาน และจะต้องเป็นการประชุมทางวิชาการที่จัดโดยหน่วยงานภายนอกที่มีความร่วมมือ
3.2 การร่วมเป็นกรรมการจัดการประชุมเชิงวิชาการ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tsu</author>
  </authors>
  <commentList>
    <comment ref="C9" authorId="0">
      <text>
        <r>
          <rPr>
            <b/>
            <sz val="9"/>
            <rFont val="Tahoma"/>
            <family val="2"/>
          </rPr>
          <t xml:space="preserve">tsu: รุบะคะแนนเฉลี่ยผลการประเมิน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tsu: รุบะคะแนนเฉลี่ยผลการประเมิน
</t>
        </r>
      </text>
    </comment>
  </commentList>
</comments>
</file>

<file path=xl/sharedStrings.xml><?xml version="1.0" encoding="utf-8"?>
<sst xmlns="http://schemas.openxmlformats.org/spreadsheetml/2006/main" count="353" uniqueCount="271">
  <si>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</si>
  <si>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</si>
  <si>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</si>
  <si>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</si>
  <si>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</si>
  <si>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</si>
  <si>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</si>
  <si>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</si>
  <si>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</si>
  <si>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</si>
  <si>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</si>
  <si>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</si>
  <si>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</si>
  <si>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</si>
  <si>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</si>
  <si>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</si>
  <si>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</si>
  <si>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</si>
  <si>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</si>
  <si>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</si>
  <si>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</si>
  <si>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</si>
  <si>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</si>
  <si>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</si>
  <si>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</si>
  <si>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</si>
  <si>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</si>
  <si>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</si>
  <si>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</si>
  <si>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</si>
  <si>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</si>
  <si>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</si>
  <si>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</si>
  <si>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</si>
  <si>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</si>
  <si>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</si>
  <si>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</si>
  <si>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</si>
  <si>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</si>
  <si>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</si>
  <si>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</si>
  <si>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</si>
  <si>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</si>
  <si>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</si>
  <si>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</si>
  <si>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</si>
  <si>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</si>
  <si>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</si>
  <si>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</si>
  <si>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</si>
  <si>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</si>
  <si>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</si>
  <si>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</si>
  <si>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</si>
  <si>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</si>
  <si>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</si>
  <si>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</si>
  <si>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</si>
  <si>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</si>
  <si>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</si>
  <si>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</si>
  <si>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</si>
  <si>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</si>
  <si>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</si>
  <si>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</si>
  <si>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</si>
  <si>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</si>
  <si>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</si>
  <si>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</si>
  <si>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</si>
  <si>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</si>
  <si>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</si>
  <si>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</si>
  <si>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</si>
  <si>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</si>
  <si>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</si>
  <si>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</si>
  <si>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</si>
  <si>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</si>
  <si>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</si>
  <si>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</si>
  <si>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</si>
  <si>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</si>
  <si>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</si>
  <si>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</si>
  <si>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</si>
  <si>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</si>
  <si>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</si>
  <si>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</si>
  <si>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</si>
  <si>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</si>
  <si>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</si>
  <si>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</si>
  <si>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</si>
  <si>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</si>
  <si>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</si>
  <si>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</si>
  <si>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</si>
  <si>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</si>
  <si>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</si>
  <si>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 xml:space="preserve">                                     วันที่ ...... เดือน ..................... พ.ศ. ....</t>
  </si>
  <si>
    <t>พฤติกรรม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</si>
  <si>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</si>
  <si>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</si>
  <si>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</si>
  <si>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</si>
  <si>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</si>
  <si>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</si>
  <si>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</si>
  <si>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</si>
  <si>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</si>
  <si>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</si>
  <si>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</si>
  <si>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</si>
  <si>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</si>
  <si>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</si>
  <si>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</si>
  <si>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</si>
  <si>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…. ถึง เดือนกรกฎาคม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</si>
  <si>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….  ถึง เดือนมกราคม พ.ศ. ….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</si>
  <si>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</si>
  <si>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3. ประเภทกลุ่มที่เลือก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</si>
  <si>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เน้นการสอน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</si>
  <si>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เน้นการวิจัย</t>
    </r>
  </si>
  <si>
    <t>ส่วนที่ 3  การประเมินสมรรถนะและพฤติกรรมการปฏิบัติงาน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</si>
  <si>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การประเมินสมรรถนะเพื่อสนับสนุนยุทธศาสตร์การพัฒนาส่วนงานหรือหน่วยงาน </t>
    </r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</si>
  <si>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</si>
  <si>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 xml:space="preserve">ตามคำรับรองการปฏิบัติงาน </t>
  </si>
  <si>
    <t xml:space="preserve">         เมื่อสิ้นรอบการประเมินให้ใช้คะแนนการประเมินมหาวิทยาลัย และส่วนงานตามคำรับรอง</t>
  </si>
  <si>
    <t>ให้ครบถ้วน (สัดส่วนร้อยละ 20)</t>
  </si>
  <si>
    <t>และให้คณะกรรมการประเมินทำการประเมินสมรรถนะให้ครบถ้วน  (สัดส่วนร้อยละ 40)</t>
  </si>
  <si>
    <t>โดยระบุข้อมูลใน (2) (4) และ (6)  (สัดส่วนร้อยละ 40)</t>
  </si>
  <si>
    <t xml:space="preserve"> (2.1)</t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</si>
  <si>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ใช้ผลการประเมินส่วนงาน ของมหาวิทยาลัยทักษิณ</t>
    </r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</si>
  <si>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ใช้ผลการประเมินหลักสูตร</t>
    </r>
  </si>
  <si>
    <t>องค์ประกอบที่ 3 :  สมรรถนะและพฤติกรรมการปฏิบัติงาน  
                            ตามค่านิยมหลักมหาวิทยาลัยทักษิณ</t>
  </si>
  <si>
    <t>องค์ประกอบที่  2 :  การประเมินองค์กร</t>
  </si>
  <si>
    <t xml:space="preserve"> ผลการปฏิบัติงานต่ำกว่ามาตรฐานภาระงานขั้นต่ำ เกินร้อยละ 20  </t>
  </si>
  <si>
    <t xml:space="preserve"> ผลการปฏิบัติงานต่ำกว่ามาตรฐานภาระงานขั้นต่ำ ไม่เกินร้อยละ 20  </t>
  </si>
  <si>
    <t xml:space="preserve"> ผลการปฏิบัติงานต่ำกว่ามาตรฐานภาระงานขั้นต่ำ ไม่เกินร้อยละ 10  </t>
  </si>
  <si>
    <t>ชั่วโมงรวม</t>
  </si>
  <si>
    <t>ผลการปฏิบัติงาน</t>
  </si>
  <si>
    <t>ตามเกณฑ์ภาระงานขั้นต่ำ</t>
  </si>
  <si>
    <t>ผลชั่วโมง</t>
  </si>
  <si>
    <t>คิดเป็นร้อยละ</t>
  </si>
  <si>
    <t>ตัวชี้วัด</t>
  </si>
  <si>
    <t>/เกณฑ์การประเมิน</t>
  </si>
  <si>
    <t xml:space="preserve">                     ลายมื่อชื่อ</t>
  </si>
  <si>
    <t xml:space="preserve"> (ผู้รับการประเมิน)</t>
  </si>
  <si>
    <t xml:space="preserve">  (8)  สรุปคะแนนส่วนผลสัมฤทธิ์ของงาน </t>
  </si>
  <si>
    <t>ตนเอง</t>
  </si>
  <si>
    <t xml:space="preserve">องค์ประกอบที่ 2 และองค์ประกอบที่ 3 </t>
  </si>
  <si>
    <t xml:space="preserve">  (8)  สรุปคะแนนส่วนผลสัมฤทธิ์ของงาน = 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</si>
  <si>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567 ชั่วโมง 
(ร้อยละ 45) 
</t>
    </r>
    <r>
      <rPr>
        <b/>
        <u val="single"/>
        <sz val="16"/>
        <color indexed="8"/>
        <rFont val="CordiaUPC"/>
        <family val="2"/>
      </rPr>
      <t xml:space="preserve">เกณฑ์การประเมิน
</t>
    </r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</si>
  <si>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189 ชั่วโมง 
(ร้อยละ 15)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</si>
  <si>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t>1 ด้านงานสอน  
(ค่าน้ำหนักขั้นต่ำ ร้อยละ 45)</t>
  </si>
  <si>
    <t>1 ด้านงานสอน  
(ค่าน้ำหนักขั้นต่ำ ร้อยละ 15)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</si>
  <si>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567 ชั่วโมง 
(ร้อยละ 45)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</si>
  <si>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r>
      <t xml:space="preserve">ตัวชี้วัด (การประเมินต่อปีการศึกษา)
</t>
    </r>
    <r>
      <rPr>
        <sz val="16"/>
        <rFont val="CordiaUPC"/>
        <family val="2"/>
      </rPr>
      <t>ภาระงานขั้นต่ำ 0 - 504 ชั่วโมง 
(ร้อยละ 0 - 40)  โดยจำนวนชั่วโมงต้องผันแปรตามค่าร้อยละของน้ำหนัก</t>
    </r>
    <r>
      <rPr>
        <b/>
        <u val="single"/>
        <sz val="16"/>
        <rFont val="CordiaUPC"/>
        <family val="2"/>
      </rPr>
      <t xml:space="preserve">
เกณฑ์การประเมิน
</t>
    </r>
  </si>
  <si>
    <t>ส่วนที่ 1  ข้อตกลงการปฏิบัติงานและการประเมินผลสัมฤทธิ์ของงาน  (กลุ่มเน้นการสอน)  ประเมินผลการปฏิบัติงาน 12 เดือน</t>
  </si>
  <si>
    <t>2 ด้านงานวิจัยและผลงานวิชาการ
(ค่าน้ำหนักขั้นต่ำ ร้อยละ 10)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</si>
  <si>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126 ชั่วโมง 
(ร้อยละ 10)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</si>
  <si>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t>3 ด้านพัฒนานิสิต / บริการวิชาการ / ทำนุบำรุงศิปลวัฒนธรรม / งานอื่นๆ
(ค่าน้ำหนักขั้นต่ำ ร้อยละ 0-45)</t>
  </si>
  <si>
    <r>
      <t xml:space="preserve">ตัวชี้วัด (การประเมินต่อปีการศึกษา)
</t>
    </r>
    <r>
      <rPr>
        <sz val="16"/>
        <rFont val="CordiaUPC"/>
        <family val="2"/>
      </rPr>
      <t xml:space="preserve">ภาระงานขั้นต่ำ 0 - 567 ชั่วโมง 
(ร้อยละ 0 - 45)  โดยจำนวนชั่วโมงต้องผันแปรตามค่าร้อยละของน้ำหนัก
</t>
    </r>
    <r>
      <rPr>
        <b/>
        <u val="single"/>
        <sz val="16"/>
        <rFont val="CordiaUPC"/>
        <family val="2"/>
      </rPr>
      <t>เกณฑ์การประเมิน</t>
    </r>
  </si>
  <si>
    <t>ส่วนที่ 1  ข้อตกลงการปฏิบัติงานและการประเมินผลสัมฤทธิ์ของงาน  (กลุ่มเน้นการวิจัย)  ประเมินผลการปฏิบัติงาน 12 เดือน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</si>
  <si>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เดือน............พ.ศ........ ถึง เดือน............ พ.ศ........</t>
    </r>
  </si>
  <si>
    <t xml:space="preserve"> ผลการปฏิบัติงานต่ำกว่ามาตรฐานภาระงานขั้นต่ำ เกินร้อยละ 10 แต่ไม่เกินร้อยละ 20  </t>
  </si>
  <si>
    <r>
      <rPr>
        <b/>
        <sz val="16"/>
        <rFont val="CordiaUPC"/>
        <family val="2"/>
      </rPr>
      <t>หมายเหตุ</t>
    </r>
    <r>
      <rPr>
        <sz val="16"/>
        <rFont val="CordiaUPC"/>
        <family val="2"/>
      </rPr>
      <t xml:space="preserve"> : 
1)กรณีเลือกด้านที่ 3 งานวิชาการอื่น งานบริการวิชาการฯ เลือกค่าร้อยละ = 0 จำนวนชั่วโมงรวมของ ด้านที่ 1 และ ด้านที่ 2 รวมกันต้องผ่านชั่วโมงภาระงานขั้นต่ำรวม
2) กรณีไม่ผ่านภาระงานขั้นต่ำรายด้าน (ด้านใดด้านหนึ่งหรือทั้งสองด้าน) จะพิจารณาคะแนนตามเกณฑ์ กรณีไม่ผ่านภาระงานขั้นต่ำรายด้าน ตามบันทึกชี้แจงของคณะ</t>
    </r>
  </si>
  <si>
    <t>การเทียบจำนวนชั่วโมง กับ คะแนน  กรณีที่ผ่านภาระงานขั้นต่ำของด้านที่ 1 และ ด้านที่ 2 และชั่วโมงภาระงานขั้นต่ำรวมผ่าน 1,260</t>
  </si>
  <si>
    <t>2 ด้านงานวิจัย
(ค่าน้ำหนักขั้นต่ำ ร้อยละ 45)</t>
  </si>
  <si>
    <t>3 ด้านวิชาการอื่น  ด้านพัฒนานิสิต / บริการวิชาการ / ทำนุบำรุงศิปลวัฒนธรรม / งานอื่นๆ
(ค่าน้ำหนักขั้นต่ำ ร้อยละ 0-40)</t>
  </si>
  <si>
    <r>
      <rPr>
        <b/>
        <sz val="16"/>
        <rFont val="CordiaUPC"/>
        <family val="2"/>
      </rPr>
      <t>หมายเหตุ</t>
    </r>
    <r>
      <rPr>
        <sz val="16"/>
        <rFont val="CordiaUPC"/>
        <family val="2"/>
      </rPr>
      <t xml:space="preserve"> : 
1)กรณีเลือกด้านที่ 3 งานพัฒนานิสิต งานบริการวิชาการฯ เลือกค่าร้อยละ = 0 จำนวนชั่วโมงรวมของ ด้านที่ 1 และ ด้านที่ 2 รวมกันต้องผ่านชั่วโมงภาระงานขั้นต่ำรวม
2) กรณีไม่ผ่านภาระงานขั้นต่ำรายด้าน (ด้านใดด้านหนึ่งหรือทั้งสองด้าน) จะพิจารณาคะแนนตามเกณฑ์ กรณีไม่ผ่านภาระงานขั้นต่ำรายด้าน ตามบันทึกชี้แจงของคณะ</t>
    </r>
  </si>
  <si>
    <t>ผลประเมิน</t>
  </si>
  <si>
    <t xml:space="preserve">                                     ลายมือชื่อ  .................................................... (รองคณบดีฝ่ายวิชาการฯ)      </t>
  </si>
  <si>
    <t xml:space="preserve">                                      ลายมือชื่อ  .................................................... (ประธานสาขาวิชา)      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</si>
  <si>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</si>
  <si>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 5.2  การมาปฏิบัติราชการ</t>
  </si>
  <si>
    <t xml:space="preserve">               .............................................................................................................................................</t>
  </si>
  <si>
    <t xml:space="preserve">         ...................................................................................................................................................</t>
  </si>
  <si>
    <t>คะแนนประเมินส่วนงาน และ</t>
  </si>
  <si>
    <t>คำรับรองการปฏิบัติงาน</t>
  </si>
  <si>
    <r>
      <t xml:space="preserve">ส่วนที่ 2. ผลการประเมินมหาวิทยาลัย / คำรับรองการปฏิบัติงาน </t>
    </r>
    <r>
      <rPr>
        <b/>
        <sz val="18"/>
        <color indexed="10"/>
        <rFont val="TH SarabunPSK"/>
        <family val="2"/>
      </rPr>
      <t xml:space="preserve"> </t>
    </r>
  </si>
  <si>
    <t>(............................................................)</t>
  </si>
  <si>
    <t xml:space="preserve">               3.1 การประเมินพฤติกรรมการปฏิบัติงาน ตามค่านิยมของมหาวิทยาลัย</t>
  </si>
  <si>
    <t>(ผู้ช่วยศาสตราจารย์ ดร.วิสิทธิ์  บุญชุม)</t>
  </si>
  <si>
    <t xml:space="preserve">                                      ลายมือชื่อ  .................................................... (รองคณบดีฝ่ายบริหารฯ)      </t>
  </si>
  <si>
    <t>(..........................................................)</t>
  </si>
  <si>
    <t xml:space="preserve"> ผลการปฏิบัติงานตามมาตรฐานภาระงานขั้นต่ำ</t>
  </si>
  <si>
    <t xml:space="preserve"> ผลการปฏิบัติงานเกินกว่ามาตรฐานภาระงานขั้นต่ำ ร้อยละ 42</t>
  </si>
  <si>
    <t>1) คะแนนผลการประเมินส่วนงาน 
(EdPEx)</t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</si>
  <si>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ใช้ผลการประเมินผลสัมฤทธิ์การดำเนินงานตามคำรับรองความ       ท้าทาย TOR</t>
    </r>
  </si>
  <si>
    <t>เกณฑ์การประเมิน</t>
  </si>
  <si>
    <t>ผลการประเมินตนเอง</t>
  </si>
  <si>
    <t>จำนวนผลงาน</t>
  </si>
  <si>
    <t>ผลคะแนน</t>
  </si>
  <si>
    <t>1 รายการ = 3 คะแนน</t>
  </si>
  <si>
    <t>1 กิจกรรม = 1 คะแนน</t>
  </si>
  <si>
    <t>เกณฑ์ตัวชี้วัดส่วนบุคคล 10 คะแนน</t>
  </si>
  <si>
    <t>ผลสัมฤทธิ์</t>
  </si>
  <si>
    <t>คะแนนรวม</t>
  </si>
  <si>
    <t>คะแนนรวมตามประกาศ (จำนวนชั่วโมง x คะแนนเต็ม (40)) / จำนวนชั่วโมงสูงสุด (1,789.20)</t>
  </si>
  <si>
    <t>4) คะแนนตามตัวชี้วัดของคณะวิทยาศาสตร์
(ระบุคะแนนที่ได้)</t>
  </si>
  <si>
    <r>
      <t xml:space="preserve">2) คะแนนการประเมินหลักสูตร 
หลักสูตรที่สังกัด
</t>
    </r>
    <r>
      <rPr>
        <b/>
        <sz val="16"/>
        <rFont val="CordiaUPC"/>
        <family val="2"/>
      </rPr>
      <t>(ระบุ).....................................</t>
    </r>
  </si>
  <si>
    <t>ลำดับ</t>
  </si>
  <si>
    <t>TSU02 จำนวนนวัตกรรมการจัดการศึกษา</t>
  </si>
  <si>
    <t>1 ผลงาน = 2 คะแนน</t>
  </si>
  <si>
    <t>TSU03 จำนวนคอร์สออนไลน์ที่เป็นส่วนหนึ่งของรายวิชาในหลักสูตรประกาศนียบัตร</t>
  </si>
  <si>
    <t>1 คอร์ส = 2 คะแนน</t>
  </si>
  <si>
    <t xml:space="preserve">TSU05 ร้อยละอาจารย์ที่ได้รับการรับรองสมรรถนะวิชาชีพด้านการเรียนการสอน    ตามเกณฑ์ Thailand PSF </t>
  </si>
  <si>
    <t>ระดับ 2 = 6 คะแนน
ระดับ 3 = 8 คะแนน
ระดับ 4 = 10 คะแนน</t>
  </si>
  <si>
    <t>TSU07 ร้อยละผู้เรียนที่ได้รับรางวัล (ตัวชี้วัดกลุ่ม 2) ด้านนวัตกรรมสังคม</t>
  </si>
  <si>
    <t>รางวัลจากหน่วยงานภายนอก = 2 คะแนน
รางวัลระดับชาติ = 3 คะแนน
รางวัลระดับนานาชาติ = 4 คะแนน
รางวัลระดับภูมิภาค/โลก = 5 คะแนน</t>
  </si>
  <si>
    <t>TSU07 ร้อยละผู้เรียนที่ได้รับรางวัล (ตัวชี้วัดกลุ่ม 2) ด้านผู้ประกอบการ</t>
  </si>
  <si>
    <t xml:space="preserve">TSU09 ร้อยละนิสิตและบัณฑิตที่เป็นผู้ประกอบการ (ตัวชี้วัดกลุ่ม 2) </t>
  </si>
  <si>
    <r>
      <t xml:space="preserve">1 </t>
    </r>
    <r>
      <rPr>
        <sz val="14"/>
        <color indexed="8"/>
        <rFont val="TH SarabunPSK"/>
        <family val="2"/>
      </rPr>
      <t>ผลงาน = 2 คะแนน</t>
    </r>
  </si>
  <si>
    <t xml:space="preserve">TSU09 ร้อยละนิสิตและบัณฑิตที่มีผลงานด้านนวัตกรรมสังคม (ตัวชี้วัดกลุ่ม 2) </t>
  </si>
  <si>
    <r>
      <t xml:space="preserve">1 </t>
    </r>
    <r>
      <rPr>
        <sz val="14"/>
        <color indexed="8"/>
        <rFont val="TH SarabunPSK"/>
        <family val="2"/>
      </rPr>
      <t>คน = 3 คะแนน</t>
    </r>
  </si>
  <si>
    <t xml:space="preserve">TSU10 ร้อยละนักวิจัยที่ได้รับการยกระดับสมรรถนะด้านการวิจัย (ด้านการสร้างนวัตกรรมสังคม) </t>
  </si>
  <si>
    <t>ผ่านการอบรมตามข้อกำหนด = 2 คะแนน</t>
  </si>
  <si>
    <t>TSU11 ร้อยละผลงานวิจัยและงานสร้างสรรค์ที่เผยแพร่ ระดับชาติ</t>
  </si>
  <si>
    <t>1 ผลงาน = 1 คะแนน</t>
  </si>
  <si>
    <t>TSU11 ร้อยละผลงานวิจัยและงานสร้างสรรค์ที่เผยแพร่ ระดับนานาชาติ</t>
  </si>
  <si>
    <t>TSU12 จำนวนนวัตกรรมสังคมด้านการวิจัยและบริการวิชาการ</t>
  </si>
  <si>
    <t>TSU13 TSU13 ร้อยละผลงานวิจัยที่เผยแพร่และได้รับการอ้างอิงในฐานข้อมูลสากล ระดับชาติ (นับจำนวนผลงานที่อ้างอิงในปีการศึกษาที่รับประเมิน)</t>
  </si>
  <si>
    <t>TSU13 TSU13 ร้อยละผลงานวิจัยที่เผยแพร่และได้รับการอ้างอิงในฐานข้อมูลสากล ระดับนานาชาติ (นับจำนวนผลงานที่อ้างอิงในปีการศึกษาที่รับประเมิน)</t>
  </si>
  <si>
    <t xml:space="preserve">TSU14 จำนวนเงินทุนวิจัยและนวัตกรรมจากแหล่งทุนภายนอก </t>
  </si>
  <si>
    <t>&lt; 500,000บาทต่อโครงการ = 1 คะแนน
&gt;=500,000บาทต่อโครงการ = 2 คะแนน</t>
  </si>
  <si>
    <t xml:space="preserve">TSU15 จำนวนสิทธิบัตร อนุสิทธิบัตรและลิขสิทธิ์ ที่ได้รับการยื่นจดต่อปี </t>
  </si>
  <si>
    <t xml:space="preserve">TSU16  จำนวนเงินจากการนำทรัพย์สินทางปัญญาไปต่อยอดและ/หรือสร้างมูลค่าเพิ่ม </t>
  </si>
  <si>
    <t>&lt; 30,000บาทต่อโครงการ = 1 คะแนน
&gt;=30,000บาทต่อโครงการ = 2 คะแนน</t>
  </si>
  <si>
    <t xml:space="preserve">TSU17 จำนวนเงินจากการบริการวิชาการที่ได้รับจากแหล่งภายนอก </t>
  </si>
  <si>
    <t>&lt; 500,000บาทต่อโครงการ = 5 คะแนน
&gt;=500,000บาทต่อโครงการ = 10 คะแนน</t>
  </si>
  <si>
    <t>TSU17 การบริการวิชาการที่ได้รับจากแหล่งภายนอก กรณีการมีส่วนร่วมเป็นวิทยากรโครงการบริการวิชาการของคณะ (อบรมที่มีการเก็บ ค่าลงทะเบียนอบรม โดยผู้ประเมินไม่ได้รับค่าตอบแทนวิทยากร)</t>
  </si>
  <si>
    <t xml:space="preserve">โครงการละ 2 คะแนน </t>
  </si>
  <si>
    <t>TSU18 จำนวนสินค้าและบริการในพื้นที่ที่ได้รับการสร้างมูลค่าเพิ่มจากการบริการวิชาการ</t>
  </si>
  <si>
    <t>TSU19 งบประมาณจากแหล่งทุนภายนอกสนับสนุนการสร้างผู้ประกอบการ/ธุรกิจใหม่</t>
  </si>
  <si>
    <t xml:space="preserve">TSU21 ร้อยละบุคลากรของมหาวิทยาลัยแลกเปลี่ยนความรู้สู่ภาคธุรกิจ/อุตสาหกรรม (Talent/Academic Mobility Consultation) </t>
  </si>
  <si>
    <t>มีการแลกเปลี่ยน = 1 คะแนน</t>
  </si>
  <si>
    <t xml:space="preserve">TSU22 ร้อยละ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 </t>
  </si>
  <si>
    <t>องค์กรขนาดย่อม = 5 คะแนน
องค์กรขนาดกลาง = 6 คะแนน
องค์กรขนาดใหญ่ = 7 คะแนน
องค์กรต่างประเทศ  = 10 คะแนน</t>
  </si>
  <si>
    <t xml:space="preserve">TSU27 จำนวนนิสิตแลกเปลี่ยน/นิสิตสหกิจศึกษาและฝึกงานกับมหาวิทยาลัยในต่างประเทศ </t>
  </si>
  <si>
    <t>เป็นอาจารย์ที่ปรึกษา = 10 คะแนน</t>
  </si>
  <si>
    <t>TSU34 ร้อยละอาจารย์ที่ได้รับรางวัล ระดับชาติ</t>
  </si>
  <si>
    <t>1 รางวัล = 2 คะแน</t>
  </si>
  <si>
    <t>TSU34 ร้อยละอาจารย์ที่ได้รับรางวัล ระดับนานาชาติ</t>
  </si>
  <si>
    <t>1 รางวัล = 3 คะแนน</t>
  </si>
  <si>
    <t>SciDI01 หลักสูตรที่มีความร่วมมือทางวิชาการกับหน่วยงานภายนอก (การทำ MOU) เป็นผู้ริเริ่มและผู้ประสานงานหลักในการดำเนินงานของเครือข่ายความร่วมมือทางวิชาการ (MOU)</t>
  </si>
  <si>
    <t>ภายในประเทศ 1 MOU = 2 คะแนน
ต่างประเทศ 1 MOU = 4 คะแนน</t>
  </si>
  <si>
    <t>SciDI01 หลักสูตรที่มีความร่วมมือทางวิชาการกับหน่วยงานภายนอก (การมีส่วนร่วมของกิจกรรมที่ดำเนินการภายใต้ MOU)</t>
  </si>
  <si>
    <t>SciDI02 โครงงานวิจัยและวิทยานิพนธ์ของนิสิตที่มีโจทย์มาจากชุมชน ภาครัฐหรือผู้ประกอบการ  (หลักฐานใบรับรองจากชุมชน)</t>
  </si>
  <si>
    <t>1 ผลงาน ที่ชุมชนมีส่วนร่วม = 1 คะแนน 
1 ผลงาน จากภาครัฐ = 2 คะแนน 
1 ผลงาน จากผู้ประกอบการ = 3 คะแนน</t>
  </si>
  <si>
    <t>SciDI04 ร้อยละของโครงการวิจัยทีมีโจทย์มาจากชุมชน ภาครัฐหรือ ผู้ประกอบการ 
โดย เป็นโครงการวิจัยที่ได้รับทุนในปีการศึกษา มีโจทย์มาจากชุมชน ภาครัฐหรือ ผู้ประกอบการ (นับจากวันลงนามสัญญารับทุน ไม่นับช่วง การขยายเวลาสัญญา)</t>
  </si>
  <si>
    <t>1 โครงการวิจัยจากชุมชน = 1 คะแนน
1 โครงการวิจัยที่ชุมชนมีส่วนร่วม = 2 คะแนน 
1 โครงการวิจัยจากภาครัฐ = 3 คะแนน 
1 โครงการวิจัยจากผู้ประกอบการ = 4 คะแนน</t>
  </si>
  <si>
    <r>
      <t xml:space="preserve">ด้านที่ 1 มุ่งผลสัมฤทธิ์ (Achievement Motivation) ( 4 คะแนน)
</t>
    </r>
    <r>
      <rPr>
        <sz val="14"/>
        <color indexed="8"/>
        <rFont val="TH SarabunPSK"/>
        <family val="2"/>
      </rPr>
      <t>1.1 มุ่งมั่น ทุมเทในการปฏิบัติงาน
1.2 ปฏิบัติงานบรรลุวัตถุประสงคหรือ เป้าหมายที่กำหนด</t>
    </r>
  </si>
  <si>
    <t>พฤติกรรมการปฏิบัติงานที่มีความมุ่งมั่น ทุมเทในการปฏิบัติงาน และปฏิบัติงานบรรลุวัตถุประสงคหรือเป้าหมายที่กำหนด ประเมินโดยผู้บริหาร 4 คะแนน</t>
  </si>
  <si>
    <r>
      <t xml:space="preserve">ด้านที่ 2 การสั่งสมความ เชี่ยวชาญในงาน  (Expertise) (3 คะแนน)
</t>
    </r>
    <r>
      <rPr>
        <sz val="14"/>
        <color indexed="8"/>
        <rFont val="TH SarabunPSK"/>
        <family val="2"/>
      </rPr>
      <t>2.1 มีความสนใจ แสวงหาความรู้ และพัฒนาความสามารถของตน
2.2 สามารถนำความรู วิทยาการ หรือ เทคโนโลยี ใหม่ ๆ มาปรับใชกับการปฏิบัติงาน</t>
    </r>
  </si>
  <si>
    <t>การได้รับการพัฒนาตนเองที่เกี่ยวข้องกับงานที่รับผิดชอบที่สอดคล้องกับยุทธศาสตร์ของคณะ  2 ลำดับดังนี้
ลำดับ 1 : มีการขออนุมัติเข้าอบรมและเข้าอบรม = 1คะแนน
ลำดับ 2 
: 2.1 ดำเนินการตามลำดับ 1 และมีการรายงานผลการเข้าอบรม (รายงานตามแบบฟอร์มที่กำหนดและเป็นการรายงานด้วยตนเอง หลังอบรมมากกว่า 15 วัน) = 2 คะแนน
: 2.2 ดำเนินการตามลำดับ 1 และมีการรายงานผลการเข้าอบรม (รายงานตามแบบฟอร์มที่กำหนดและเป็นการรายงานด้วยตนเอง หลังอบรมภายใน 15 วัน) = 3 คะแนน</t>
  </si>
  <si>
    <r>
      <t xml:space="preserve">ด้านที่ 3  การจัดการเรียนรู้ (Learning Management) (4 คะแนน)
</t>
    </r>
    <r>
      <rPr>
        <sz val="14"/>
        <color indexed="8"/>
        <rFont val="TH SarabunPSK"/>
        <family val="2"/>
      </rPr>
      <t>3.1 มีความสนใจ แสวงหาความรู้และพัฒนาทักษะของตนด้านการจัดการเรียนรู้
3.2 ออกแบบและวางแผน ดำเนินการจัดกิจกรรมการเรียนรู้ของผู้เรียนอย่างมีประสิทธิภาพ
3.3 เสริมสร้างบรรยากาศการเรียนรู้และสนับสนุนการเรียนรู้ของผู้เรียน
3.4 วัดและประเมินผลการเรียนรู้ของผู้เรียน พร้อมทั้งให้ข้อมูลป้อนกลับอย่างสร้างสรรค์</t>
    </r>
  </si>
  <si>
    <r>
      <t xml:space="preserve">ด้านที่ 4 การบริการที่ดี  (Service Mind) (3 คะแนน)
</t>
    </r>
    <r>
      <rPr>
        <sz val="14"/>
        <color indexed="8"/>
        <rFont val="TH SarabunPSK"/>
        <family val="2"/>
      </rPr>
      <t>4.1 ใหบริการที่มีคุณภาพ สุภาพ เป็นมิตร
4.2 รับฟังข้อคิดเห็น ข้อเสนอแนะของผู้รับบริการและนำมาใช้ในการปรับปรุงการบริการเพื่อตอบสนองต่อความต้องการและความคาดหวัง</t>
    </r>
  </si>
  <si>
    <r>
      <rPr>
        <b/>
        <sz val="14"/>
        <color indexed="8"/>
        <rFont val="TH SarabunPSK"/>
        <family val="2"/>
      </rPr>
      <t xml:space="preserve">ด้านที่ 5  ความร่วมแรงร่วมใจ (Teamwork) (3 คะแนน)
</t>
    </r>
    <r>
      <rPr>
        <sz val="14"/>
        <color indexed="8"/>
        <rFont val="TH SarabunPSK"/>
        <family val="2"/>
      </rPr>
      <t>5.1 ร่วมมือกันทำงานที่ได้รับมอบหมาย  ให้สำเร็จและใหความช่วยเหลือเกื้อกูลกัน</t>
    </r>
  </si>
  <si>
    <r>
      <t xml:space="preserve">ด้านที่ 6 จริยธรรมและความโปรงใส (Ethics and Transparency) (3 คะแนน) 
</t>
    </r>
    <r>
      <rPr>
        <sz val="15"/>
        <rFont val="TH SarabunPSK"/>
        <family val="2"/>
      </rPr>
      <t>6.1 ประพฤติปฏิบัติตนตามมาตรฐานทางจริยธรรมและธรรมาภิบาล ของมหาวิทยาลัย
6.2 ปฏิบัติหนาที่อย่างมีประสิทธิภาพ เต็มกำลังความสามารถ และ            ยึดประโยชนขององคกร
6.3 สื่อสารอย่างต่อเนื่อง เปิดเผยข้อมูลอย่างตรงไปตรงมาชี้แจงได้เมื่อมี       ขอสงสัย และสามารถเข้าถึงข้อมูล ข่าวสารได้ตามกฎหมาย ตรวจสอบได้</t>
    </r>
  </si>
  <si>
    <t xml:space="preserve">การลงเวลาปฏิบัติงานผ่านระบบที่มหาวิทยาลัยกำหนด ในแต่ละช่วงเวลาประเมิน
- ลงเวลาปฏิบัติงานทุกวัน หรือ ลืมลงเวลาไม่เกิน 15 วัน = 2.5 คะแนน 
- ลืมลงเวลาปฏิบัติงาน 45 วันขึ้นไป = 0 คะแนน
ใช้การเทียบ บัญญัติไตรยาง คะแนนระหว่าง 15 – 45 วัน
</t>
  </si>
  <si>
    <t>ไม่มีข้อร้องเรียนเรื่องจริยธรรมและความโปร่งใสและพฤติกรรมที่ไม่พึงประสงค์ เป็นคะแนน 0.5 คะแนน</t>
  </si>
  <si>
    <t>(ผู้ช่วยศาสตราจารย์ ดร.นพมาศ ปักเข็ม)</t>
  </si>
  <si>
    <t xml:space="preserve">                                      ลายมือชื่อ  .................................................... (คณบดี)      </t>
  </si>
  <si>
    <t>(อาจารย์อาจารี  นาโค)</t>
  </si>
  <si>
    <t>การดำเนินงานตามยุทธศาสตร์และ Sci-NEXT</t>
  </si>
  <si>
    <t xml:space="preserve">เข้าร่วมกิจกรรมที่คณะกำหนด (การร่วมกิจกรรมแนะแนวการศึกษา) ครั้งละ 1 คะแนน ไม่เกินจำนวน  3 ครั้ง โดยไม่นับซ้ำกับการประเมินในส่วนที่ 1 ผลสัมฤทธิ์ของงาน </t>
  </si>
  <si>
    <t>คะแนนเฉลี่ยของผลการประเมินการสอน ที่ระดับ 0 – 5 คะแนน โดยใช้การเทียบบัญญัติ ไตรยาง ช่วงผลการประเมินจาก 0 – 4.37 เป็นคะแนนไม่เกิน 4 คะแนน</t>
  </si>
  <si>
    <t>คะแนนเฉลี่ยการประเมินการให้บริการของกลุ่มงานที่กำกับ ที่ระดับ 0 – 5 คะแนน โดยใช้การเทียบบัญญัติไตรยาง 
ช่วงผลประเมินจาก 0 – 4.51 เป็นคะแนนไม่เกิน 3 คะแนน
(กรณีไม่มีนิสิตที่ปรึกษาให้ใช้การประเมินจากนิสิตในหลักสูตร)</t>
  </si>
  <si>
    <t>คะแนนเฉลี่ยการประเมินจากเพื่อนร่วมงาน(บุคลากรในคณะ) ที่ระดับ 0 – 5  คะแนน โดยใช้การเทียบบัญญัติไตรยาง ช่วงผลประเมินจาก 0 – 4.51 เป็นคะแนนไม่เกิน 3คะแนน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</si>
</sst>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_-* #,##0_-;\-* #,##0_-;_-* &quot;-&quot;??_-;_-@_-"/>
    <numFmt numFmtId="182" formatCode="_-* #,##0.0_-;\-* #,##0.0_-;_-* &quot;-&quot;??_-;_-@_-"/>
    <numFmt numFmtId="183" formatCode="_-* #,##0.000_-;\-* #,##0.000_-;_-* &quot;-&quot;??_-;_-@_-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sz val="16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indexed="8"/>
      <name val="CordiaUPC"/>
      <family val="2"/>
    </font>
    <font>
      <b/>
      <u val="single"/>
      <sz val="16"/>
      <name val="CordiaUPC"/>
      <family val="2"/>
    </font>
    <font>
      <b/>
      <sz val="18"/>
      <name val="TH SarabunPSK"/>
      <family val="2"/>
    </font>
    <font>
      <b/>
      <sz val="18"/>
      <name val="CordiaUPC"/>
      <family val="2"/>
    </font>
    <font>
      <b/>
      <sz val="18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ordiaUPC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ordiaUPC"/>
      <family val="2"/>
    </font>
    <font>
      <sz val="16"/>
      <color rgb="FF000000"/>
      <name val="TH SarabunPSK"/>
      <family val="2"/>
    </font>
    <font>
      <sz val="16"/>
      <color theme="1"/>
      <name val="CordiaUPC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2" fillId="0" borderId="11" xfId="36" applyNumberFormat="1" applyFont="1" applyBorder="1" applyAlignment="1">
      <alignment horizontal="center" shrinkToFit="1"/>
      <protection/>
    </xf>
    <xf numFmtId="0" fontId="7" fillId="0" borderId="0" xfId="36" applyFont="1">
      <alignment/>
      <protection/>
    </xf>
    <xf numFmtId="0" fontId="12" fillId="0" borderId="12" xfId="36" applyFont="1" applyBorder="1" applyAlignment="1">
      <alignment horizontal="center"/>
      <protection/>
    </xf>
    <xf numFmtId="0" fontId="7" fillId="0" borderId="0" xfId="36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2" xfId="36" applyFont="1" applyBorder="1" applyAlignment="1">
      <alignment horizontal="center" vertical="center"/>
      <protection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2" xfId="36" applyFont="1" applyBorder="1" applyAlignment="1">
      <alignment horizontal="center" vertical="top"/>
      <protection/>
    </xf>
    <xf numFmtId="0" fontId="12" fillId="0" borderId="12" xfId="36" applyFont="1" applyBorder="1" applyAlignment="1">
      <alignment horizontal="center" vertical="top" wrapText="1"/>
      <protection/>
    </xf>
    <xf numFmtId="0" fontId="14" fillId="0" borderId="16" xfId="36" applyFont="1" applyBorder="1" applyAlignment="1">
      <alignment vertical="top" wrapText="1"/>
      <protection/>
    </xf>
    <xf numFmtId="0" fontId="12" fillId="0" borderId="11" xfId="36" applyFont="1" applyBorder="1" applyAlignment="1">
      <alignment horizontal="center" vertical="top" wrapText="1"/>
      <protection/>
    </xf>
    <xf numFmtId="0" fontId="7" fillId="0" borderId="11" xfId="36" applyFont="1" applyBorder="1" applyAlignment="1">
      <alignment horizontal="center" vertical="top"/>
      <protection/>
    </xf>
    <xf numFmtId="2" fontId="7" fillId="0" borderId="11" xfId="36" applyNumberFormat="1" applyFont="1" applyBorder="1" applyAlignment="1">
      <alignment horizontal="center" vertical="top"/>
      <protection/>
    </xf>
    <xf numFmtId="0" fontId="7" fillId="0" borderId="0" xfId="36" applyFont="1" applyAlignment="1">
      <alignment vertical="top"/>
      <protection/>
    </xf>
    <xf numFmtId="0" fontId="12" fillId="0" borderId="17" xfId="36" applyFont="1" applyBorder="1" applyAlignment="1">
      <alignment horizontal="center" vertical="top" wrapText="1"/>
      <protection/>
    </xf>
    <xf numFmtId="0" fontId="7" fillId="0" borderId="17" xfId="36" applyFont="1" applyBorder="1" applyAlignment="1">
      <alignment horizontal="center" vertical="top"/>
      <protection/>
    </xf>
    <xf numFmtId="2" fontId="7" fillId="0" borderId="17" xfId="36" applyNumberFormat="1" applyFont="1" applyBorder="1" applyAlignment="1">
      <alignment horizontal="center" vertical="top"/>
      <protection/>
    </xf>
    <xf numFmtId="0" fontId="14" fillId="0" borderId="17" xfId="36" applyFont="1" applyBorder="1" applyAlignment="1">
      <alignment horizontal="center" vertical="top" wrapText="1"/>
      <protection/>
    </xf>
    <xf numFmtId="0" fontId="16" fillId="0" borderId="0" xfId="36" applyFont="1">
      <alignment/>
      <protection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2" fontId="11" fillId="0" borderId="11" xfId="36" applyNumberFormat="1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 wrapText="1"/>
      <protection/>
    </xf>
    <xf numFmtId="0" fontId="11" fillId="0" borderId="17" xfId="36" applyFont="1" applyBorder="1" applyAlignment="1">
      <alignment horizontal="center" vertical="top"/>
      <protection/>
    </xf>
    <xf numFmtId="2" fontId="5" fillId="0" borderId="20" xfId="0" applyNumberFormat="1" applyFont="1" applyBorder="1" applyAlignment="1">
      <alignment horizontal="center" wrapText="1"/>
    </xf>
    <xf numFmtId="0" fontId="22" fillId="0" borderId="16" xfId="36" applyFont="1" applyBorder="1" applyAlignment="1">
      <alignment vertical="top" wrapText="1"/>
      <protection/>
    </xf>
    <xf numFmtId="0" fontId="11" fillId="0" borderId="0" xfId="46" applyFont="1" applyBorder="1">
      <alignment/>
      <protection/>
    </xf>
    <xf numFmtId="0" fontId="11" fillId="0" borderId="0" xfId="46" applyFont="1" applyBorder="1" applyAlignment="1">
      <alignment horizontal="center"/>
      <protection/>
    </xf>
    <xf numFmtId="0" fontId="12" fillId="0" borderId="0" xfId="46" applyFont="1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11" fillId="0" borderId="10" xfId="46" applyFont="1" applyBorder="1" applyAlignment="1">
      <alignment horizontal="center"/>
      <protection/>
    </xf>
    <xf numFmtId="0" fontId="12" fillId="0" borderId="17" xfId="36" applyFont="1" applyBorder="1" applyAlignment="1">
      <alignment horizontal="center"/>
      <protection/>
    </xf>
    <xf numFmtId="0" fontId="12" fillId="0" borderId="17" xfId="36" applyFont="1" applyBorder="1" applyAlignment="1">
      <alignment horizontal="center" vertical="top"/>
      <protection/>
    </xf>
    <xf numFmtId="0" fontId="7" fillId="0" borderId="10" xfId="36" applyFont="1" applyBorder="1" applyAlignment="1">
      <alignment horizontal="center"/>
      <protection/>
    </xf>
    <xf numFmtId="0" fontId="7" fillId="0" borderId="16" xfId="36" applyFont="1" applyBorder="1" applyAlignment="1">
      <alignment horizontal="left" vertical="top" wrapText="1" readingOrder="1"/>
      <protection/>
    </xf>
    <xf numFmtId="0" fontId="7" fillId="0" borderId="16" xfId="36" applyFont="1" applyBorder="1" applyAlignment="1">
      <alignment horizontal="left" vertical="top" wrapText="1"/>
      <protection/>
    </xf>
    <xf numFmtId="0" fontId="7" fillId="0" borderId="16" xfId="36" applyFont="1" applyBorder="1" applyAlignment="1">
      <alignment horizontal="center" vertical="top"/>
      <protection/>
    </xf>
    <xf numFmtId="0" fontId="7" fillId="0" borderId="16" xfId="36" applyFont="1" applyBorder="1" applyAlignment="1">
      <alignment horizontal="center" vertical="top" wrapText="1"/>
      <protection/>
    </xf>
    <xf numFmtId="0" fontId="11" fillId="0" borderId="22" xfId="46" applyFont="1" applyBorder="1" applyAlignment="1">
      <alignment wrapText="1"/>
      <protection/>
    </xf>
    <xf numFmtId="0" fontId="7" fillId="0" borderId="24" xfId="46" applyFont="1" applyBorder="1">
      <alignment/>
      <protection/>
    </xf>
    <xf numFmtId="0" fontId="7" fillId="0" borderId="24" xfId="46" applyFont="1" applyBorder="1" applyAlignment="1">
      <alignment horizontal="center"/>
      <protection/>
    </xf>
    <xf numFmtId="1" fontId="12" fillId="0" borderId="16" xfId="46" applyNumberFormat="1" applyFont="1" applyBorder="1" applyAlignment="1">
      <alignment horizontal="center" wrapText="1"/>
      <protection/>
    </xf>
    <xf numFmtId="0" fontId="7" fillId="0" borderId="19" xfId="46" applyFont="1" applyBorder="1" applyAlignment="1">
      <alignment horizontal="center" wrapText="1"/>
      <protection/>
    </xf>
    <xf numFmtId="2" fontId="73" fillId="0" borderId="11" xfId="46" applyNumberFormat="1" applyFont="1" applyBorder="1" applyAlignment="1">
      <alignment horizontal="center" wrapText="1"/>
      <protection/>
    </xf>
    <xf numFmtId="2" fontId="73" fillId="0" borderId="20" xfId="46" applyNumberFormat="1" applyFont="1" applyBorder="1" applyAlignment="1">
      <alignment horizontal="center" wrapText="1"/>
      <protection/>
    </xf>
    <xf numFmtId="0" fontId="11" fillId="0" borderId="0" xfId="46" applyFont="1" applyBorder="1" applyAlignment="1">
      <alignment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 vertical="top" wrapText="1"/>
      <protection/>
    </xf>
    <xf numFmtId="0" fontId="11" fillId="0" borderId="0" xfId="46" applyFont="1" applyBorder="1" applyAlignment="1">
      <alignment horizontal="center" vertical="top" wrapText="1"/>
      <protection/>
    </xf>
    <xf numFmtId="0" fontId="11" fillId="0" borderId="0" xfId="46" applyFont="1" applyBorder="1" applyAlignment="1">
      <alignment horizontal="center" wrapText="1"/>
      <protection/>
    </xf>
    <xf numFmtId="2" fontId="5" fillId="0" borderId="23" xfId="46" applyNumberFormat="1" applyFont="1" applyBorder="1" applyAlignment="1">
      <alignment horizontal="center" wrapText="1"/>
      <protection/>
    </xf>
    <xf numFmtId="0" fontId="5" fillId="0" borderId="16" xfId="0" applyFont="1" applyBorder="1" applyAlignment="1">
      <alignment horizontal="center" wrapText="1"/>
    </xf>
    <xf numFmtId="0" fontId="12" fillId="0" borderId="0" xfId="36" applyFont="1" applyAlignment="1">
      <alignment horizontal="center"/>
      <protection/>
    </xf>
    <xf numFmtId="0" fontId="13" fillId="0" borderId="12" xfId="36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 wrapText="1"/>
    </xf>
    <xf numFmtId="43" fontId="12" fillId="0" borderId="11" xfId="4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wrapText="1"/>
    </xf>
    <xf numFmtId="2" fontId="5" fillId="33" borderId="16" xfId="0" applyNumberFormat="1" applyFont="1" applyFill="1" applyBorder="1" applyAlignment="1">
      <alignment horizontal="center" wrapText="1"/>
    </xf>
    <xf numFmtId="0" fontId="23" fillId="0" borderId="0" xfId="46" applyFont="1">
      <alignment/>
      <protection/>
    </xf>
    <xf numFmtId="0" fontId="24" fillId="0" borderId="0" xfId="0" applyFont="1" applyAlignment="1">
      <alignment/>
    </xf>
    <xf numFmtId="0" fontId="74" fillId="0" borderId="16" xfId="0" applyFont="1" applyFill="1" applyBorder="1" applyAlignment="1">
      <alignment horizontal="center" wrapText="1" readingOrder="1"/>
    </xf>
    <xf numFmtId="3" fontId="74" fillId="0" borderId="16" xfId="0" applyNumberFormat="1" applyFont="1" applyFill="1" applyBorder="1" applyAlignment="1">
      <alignment horizontal="center" wrapText="1" readingOrder="1"/>
    </xf>
    <xf numFmtId="0" fontId="5" fillId="0" borderId="0" xfId="46" applyFont="1">
      <alignment/>
      <protection/>
    </xf>
    <xf numFmtId="43" fontId="12" fillId="0" borderId="16" xfId="40" applyFont="1" applyBorder="1" applyAlignment="1">
      <alignment horizontal="center" wrapText="1"/>
    </xf>
    <xf numFmtId="0" fontId="12" fillId="0" borderId="16" xfId="46" applyFont="1" applyBorder="1" applyAlignment="1">
      <alignment horizontal="center" vertical="top" wrapText="1"/>
      <protection/>
    </xf>
    <xf numFmtId="0" fontId="12" fillId="0" borderId="16" xfId="46" applyFont="1" applyBorder="1" applyAlignment="1">
      <alignment wrapText="1"/>
      <protection/>
    </xf>
    <xf numFmtId="0" fontId="11" fillId="0" borderId="0" xfId="46" applyFont="1" applyBorder="1" applyAlignment="1">
      <alignment horizontal="left" wrapText="1"/>
      <protection/>
    </xf>
    <xf numFmtId="0" fontId="5" fillId="0" borderId="16" xfId="46" applyFont="1" applyBorder="1" applyAlignment="1">
      <alignment horizontal="center" wrapText="1"/>
      <protection/>
    </xf>
    <xf numFmtId="0" fontId="74" fillId="0" borderId="16" xfId="46" applyFont="1" applyFill="1" applyBorder="1" applyAlignment="1">
      <alignment horizontal="center" wrapText="1" readingOrder="1"/>
      <protection/>
    </xf>
    <xf numFmtId="2" fontId="5" fillId="33" borderId="16" xfId="46" applyNumberFormat="1" applyFont="1" applyFill="1" applyBorder="1" applyAlignment="1">
      <alignment horizontal="center" wrapText="1"/>
      <protection/>
    </xf>
    <xf numFmtId="3" fontId="19" fillId="0" borderId="16" xfId="0" applyNumberFormat="1" applyFont="1" applyFill="1" applyBorder="1" applyAlignment="1">
      <alignment horizontal="center" wrapText="1" readingOrder="1"/>
    </xf>
    <xf numFmtId="0" fontId="19" fillId="0" borderId="16" xfId="46" applyFont="1" applyFill="1" applyBorder="1" applyAlignment="1">
      <alignment horizontal="center" wrapText="1" readingOrder="1"/>
      <protection/>
    </xf>
    <xf numFmtId="0" fontId="19" fillId="0" borderId="16" xfId="0" applyFont="1" applyFill="1" applyBorder="1" applyAlignment="1">
      <alignment horizontal="center" wrapText="1" readingOrder="1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0" xfId="46" applyFont="1" applyBorder="1" applyAlignment="1">
      <alignment/>
      <protection/>
    </xf>
    <xf numFmtId="0" fontId="6" fillId="0" borderId="15" xfId="46" applyFont="1" applyBorder="1" applyAlignment="1">
      <alignment/>
      <protection/>
    </xf>
    <xf numFmtId="0" fontId="11" fillId="0" borderId="16" xfId="36" applyFont="1" applyBorder="1" applyAlignment="1">
      <alignment horizontal="left" vertical="top" wrapText="1" readingOrder="1"/>
      <protection/>
    </xf>
    <xf numFmtId="0" fontId="13" fillId="0" borderId="17" xfId="36" applyFont="1" applyBorder="1" applyAlignment="1">
      <alignment horizontal="center" vertical="top" wrapText="1"/>
      <protection/>
    </xf>
    <xf numFmtId="0" fontId="20" fillId="0" borderId="16" xfId="46" applyFont="1" applyBorder="1">
      <alignment/>
      <protection/>
    </xf>
    <xf numFmtId="4" fontId="74" fillId="0" borderId="16" xfId="0" applyNumberFormat="1" applyFont="1" applyFill="1" applyBorder="1" applyAlignment="1">
      <alignment horizontal="center" wrapText="1" readingOrder="1"/>
    </xf>
    <xf numFmtId="2" fontId="11" fillId="33" borderId="17" xfId="46" applyNumberFormat="1" applyFont="1" applyFill="1" applyBorder="1" applyAlignment="1">
      <alignment horizontal="center"/>
      <protection/>
    </xf>
    <xf numFmtId="2" fontId="75" fillId="0" borderId="25" xfId="0" applyNumberFormat="1" applyFont="1" applyFill="1" applyBorder="1" applyAlignment="1">
      <alignment horizontal="center"/>
    </xf>
    <xf numFmtId="0" fontId="76" fillId="0" borderId="0" xfId="46" applyFont="1">
      <alignment/>
      <protection/>
    </xf>
    <xf numFmtId="0" fontId="77" fillId="0" borderId="16" xfId="46" applyFont="1" applyBorder="1" applyAlignment="1">
      <alignment horizontal="center" vertical="center"/>
      <protection/>
    </xf>
    <xf numFmtId="0" fontId="77" fillId="0" borderId="16" xfId="46" applyFont="1" applyBorder="1" applyAlignment="1">
      <alignment horizontal="center" vertical="top"/>
      <protection/>
    </xf>
    <xf numFmtId="0" fontId="76" fillId="0" borderId="16" xfId="46" applyFont="1" applyBorder="1" applyAlignment="1">
      <alignment horizontal="center" vertical="top"/>
      <protection/>
    </xf>
    <xf numFmtId="0" fontId="76" fillId="0" borderId="16" xfId="46" applyFont="1" applyBorder="1" applyAlignment="1">
      <alignment horizontal="left" vertical="top" wrapText="1"/>
      <protection/>
    </xf>
    <xf numFmtId="0" fontId="28" fillId="0" borderId="16" xfId="46" applyFont="1" applyBorder="1" applyAlignment="1">
      <alignment vertical="top"/>
      <protection/>
    </xf>
    <xf numFmtId="0" fontId="76" fillId="0" borderId="16" xfId="46" applyFont="1" applyBorder="1" applyAlignment="1">
      <alignment horizontal="center" vertical="center"/>
      <protection/>
    </xf>
    <xf numFmtId="0" fontId="76" fillId="0" borderId="16" xfId="46" applyFont="1" applyBorder="1" applyAlignment="1">
      <alignment vertical="top" wrapText="1"/>
      <protection/>
    </xf>
    <xf numFmtId="0" fontId="76" fillId="0" borderId="16" xfId="46" applyFont="1" applyBorder="1" applyAlignment="1">
      <alignment vertical="top"/>
      <protection/>
    </xf>
    <xf numFmtId="0" fontId="78" fillId="0" borderId="16" xfId="46" applyFont="1" applyBorder="1" applyAlignment="1">
      <alignment vertical="top"/>
      <protection/>
    </xf>
    <xf numFmtId="0" fontId="76" fillId="0" borderId="0" xfId="46" applyFont="1" applyAlignment="1">
      <alignment horizontal="center" vertical="top"/>
      <protection/>
    </xf>
    <xf numFmtId="0" fontId="76" fillId="0" borderId="0" xfId="46" applyFont="1" applyAlignment="1">
      <alignment horizontal="left" vertical="top" wrapText="1"/>
      <protection/>
    </xf>
    <xf numFmtId="0" fontId="76" fillId="0" borderId="0" xfId="46" applyFont="1" applyAlignment="1">
      <alignment vertical="top"/>
      <protection/>
    </xf>
    <xf numFmtId="0" fontId="76" fillId="0" borderId="0" xfId="46" applyFont="1" applyAlignment="1">
      <alignment horizontal="center" vertical="center"/>
      <protection/>
    </xf>
    <xf numFmtId="0" fontId="20" fillId="0" borderId="0" xfId="46" applyFont="1">
      <alignment/>
      <protection/>
    </xf>
    <xf numFmtId="0" fontId="77" fillId="0" borderId="16" xfId="46" applyFont="1" applyBorder="1" applyAlignment="1">
      <alignment vertical="top" wrapText="1"/>
      <protection/>
    </xf>
    <xf numFmtId="0" fontId="33" fillId="0" borderId="16" xfId="46" applyFont="1" applyBorder="1" applyAlignment="1">
      <alignment vertical="top" wrapText="1"/>
      <protection/>
    </xf>
    <xf numFmtId="2" fontId="77" fillId="5" borderId="16" xfId="46" applyNumberFormat="1" applyFont="1" applyFill="1" applyBorder="1" applyAlignment="1">
      <alignment horizontal="center" vertical="top"/>
      <protection/>
    </xf>
    <xf numFmtId="0" fontId="76" fillId="0" borderId="0" xfId="46" applyFont="1" applyAlignment="1">
      <alignment vertical="center"/>
      <protection/>
    </xf>
    <xf numFmtId="0" fontId="77" fillId="0" borderId="16" xfId="46" applyFont="1" applyBorder="1" applyAlignment="1">
      <alignment horizontal="center" vertical="top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8" xfId="36" applyNumberFormat="1" applyFont="1" applyBorder="1" applyAlignment="1">
      <alignment horizontal="center" shrinkToFit="1"/>
      <protection/>
    </xf>
    <xf numFmtId="49" fontId="12" fillId="0" borderId="19" xfId="36" applyNumberFormat="1" applyFont="1" applyBorder="1" applyAlignment="1">
      <alignment horizontal="center" shrinkToFit="1"/>
      <protection/>
    </xf>
    <xf numFmtId="49" fontId="12" fillId="0" borderId="20" xfId="36" applyNumberFormat="1" applyFont="1" applyBorder="1" applyAlignment="1">
      <alignment horizontal="center" shrinkToFit="1"/>
      <protection/>
    </xf>
    <xf numFmtId="49" fontId="5" fillId="0" borderId="18" xfId="36" applyNumberFormat="1" applyFont="1" applyBorder="1" applyAlignment="1">
      <alignment horizontal="center" shrinkToFit="1"/>
      <protection/>
    </xf>
    <xf numFmtId="49" fontId="5" fillId="0" borderId="20" xfId="36" applyNumberFormat="1" applyFont="1" applyBorder="1" applyAlignment="1">
      <alignment horizontal="center" shrinkToFit="1"/>
      <protection/>
    </xf>
    <xf numFmtId="0" fontId="12" fillId="0" borderId="21" xfId="36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center" vertical="center" wrapText="1"/>
      <protection/>
    </xf>
    <xf numFmtId="0" fontId="12" fillId="0" borderId="13" xfId="36" applyFont="1" applyBorder="1" applyAlignment="1">
      <alignment horizontal="center" vertical="center" wrapText="1"/>
      <protection/>
    </xf>
    <xf numFmtId="0" fontId="5" fillId="0" borderId="21" xfId="36" applyFont="1" applyBorder="1" applyAlignment="1">
      <alignment horizontal="center"/>
      <protection/>
    </xf>
    <xf numFmtId="0" fontId="5" fillId="0" borderId="13" xfId="36" applyFont="1" applyBorder="1" applyAlignment="1">
      <alignment horizontal="center"/>
      <protection/>
    </xf>
    <xf numFmtId="0" fontId="13" fillId="0" borderId="16" xfId="36" applyFont="1" applyBorder="1" applyAlignment="1">
      <alignment horizontal="center" vertical="center" wrapText="1"/>
      <protection/>
    </xf>
    <xf numFmtId="0" fontId="7" fillId="0" borderId="11" xfId="36" applyFont="1" applyBorder="1" applyAlignment="1">
      <alignment horizontal="left" vertical="top" wrapText="1"/>
      <protection/>
    </xf>
    <xf numFmtId="0" fontId="7" fillId="0" borderId="12" xfId="36" applyFont="1" applyBorder="1" applyAlignment="1">
      <alignment horizontal="left" vertical="top" wrapText="1"/>
      <protection/>
    </xf>
    <xf numFmtId="0" fontId="7" fillId="0" borderId="12" xfId="36" applyFont="1" applyBorder="1" applyAlignment="1">
      <alignment horizontal="left" vertical="top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1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74" fillId="0" borderId="22" xfId="0" applyFont="1" applyFill="1" applyBorder="1" applyAlignment="1">
      <alignment horizontal="left" wrapText="1" readingOrder="1"/>
    </xf>
    <xf numFmtId="0" fontId="74" fillId="0" borderId="24" xfId="0" applyFont="1" applyFill="1" applyBorder="1" applyAlignment="1">
      <alignment horizontal="left" wrapText="1" readingOrder="1"/>
    </xf>
    <xf numFmtId="0" fontId="74" fillId="0" borderId="23" xfId="0" applyFont="1" applyFill="1" applyBorder="1" applyAlignment="1">
      <alignment horizontal="left" wrapText="1" readingOrder="1"/>
    </xf>
    <xf numFmtId="0" fontId="20" fillId="0" borderId="22" xfId="46" applyFont="1" applyFill="1" applyBorder="1" applyAlignment="1">
      <alignment horizontal="left" wrapText="1" readingOrder="1"/>
      <protection/>
    </xf>
    <xf numFmtId="0" fontId="20" fillId="0" borderId="24" xfId="46" applyFont="1" applyFill="1" applyBorder="1" applyAlignment="1">
      <alignment horizontal="left" wrapText="1" readingOrder="1"/>
      <protection/>
    </xf>
    <xf numFmtId="0" fontId="20" fillId="0" borderId="23" xfId="46" applyFont="1" applyFill="1" applyBorder="1" applyAlignment="1">
      <alignment horizontal="left" wrapText="1" readingOrder="1"/>
      <protection/>
    </xf>
    <xf numFmtId="3" fontId="74" fillId="0" borderId="22" xfId="0" applyNumberFormat="1" applyFont="1" applyFill="1" applyBorder="1" applyAlignment="1">
      <alignment horizontal="center" wrapText="1" readingOrder="1"/>
    </xf>
    <xf numFmtId="3" fontId="74" fillId="0" borderId="24" xfId="0" applyNumberFormat="1" applyFont="1" applyFill="1" applyBorder="1" applyAlignment="1">
      <alignment horizontal="center" wrapText="1" readingOrder="1"/>
    </xf>
    <xf numFmtId="0" fontId="12" fillId="0" borderId="24" xfId="46" applyFont="1" applyBorder="1" applyAlignment="1">
      <alignment horizontal="center" wrapText="1"/>
      <protection/>
    </xf>
    <xf numFmtId="0" fontId="12" fillId="0" borderId="23" xfId="46" applyFont="1" applyBorder="1" applyAlignment="1">
      <alignment horizontal="center" wrapText="1"/>
      <protection/>
    </xf>
    <xf numFmtId="0" fontId="5" fillId="33" borderId="18" xfId="46" applyFont="1" applyFill="1" applyBorder="1" applyAlignment="1">
      <alignment horizontal="center" vertical="center" wrapText="1"/>
      <protection/>
    </xf>
    <xf numFmtId="0" fontId="5" fillId="33" borderId="19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wrapText="1"/>
      <protection/>
    </xf>
    <xf numFmtId="0" fontId="74" fillId="0" borderId="22" xfId="46" applyFont="1" applyFill="1" applyBorder="1" applyAlignment="1">
      <alignment horizontal="left" wrapText="1" readingOrder="1"/>
      <protection/>
    </xf>
    <xf numFmtId="0" fontId="74" fillId="0" borderId="24" xfId="46" applyFont="1" applyFill="1" applyBorder="1" applyAlignment="1">
      <alignment horizontal="left" wrapText="1" readingOrder="1"/>
      <protection/>
    </xf>
    <xf numFmtId="0" fontId="74" fillId="0" borderId="23" xfId="46" applyFont="1" applyFill="1" applyBorder="1" applyAlignment="1">
      <alignment horizontal="left" wrapText="1" readingOrder="1"/>
      <protection/>
    </xf>
    <xf numFmtId="0" fontId="19" fillId="0" borderId="16" xfId="46" applyFont="1" applyFill="1" applyBorder="1" applyAlignment="1">
      <alignment horizontal="left" wrapText="1" readingOrder="1"/>
      <protection/>
    </xf>
    <xf numFmtId="0" fontId="20" fillId="0" borderId="16" xfId="46" applyFont="1" applyFill="1" applyBorder="1" applyAlignment="1">
      <alignment horizontal="left" wrapText="1" readingOrder="1"/>
      <protection/>
    </xf>
    <xf numFmtId="4" fontId="74" fillId="0" borderId="22" xfId="0" applyNumberFormat="1" applyFont="1" applyFill="1" applyBorder="1" applyAlignment="1">
      <alignment horizontal="center" wrapText="1" readingOrder="1"/>
    </xf>
    <xf numFmtId="4" fontId="74" fillId="0" borderId="24" xfId="0" applyNumberFormat="1" applyFont="1" applyFill="1" applyBorder="1" applyAlignment="1">
      <alignment horizontal="center" wrapText="1" readingOrder="1"/>
    </xf>
    <xf numFmtId="4" fontId="74" fillId="0" borderId="26" xfId="0" applyNumberFormat="1" applyFont="1" applyFill="1" applyBorder="1" applyAlignment="1">
      <alignment horizontal="center" wrapText="1" readingOrder="1"/>
    </xf>
    <xf numFmtId="0" fontId="11" fillId="0" borderId="18" xfId="46" applyFont="1" applyBorder="1" applyAlignment="1">
      <alignment horizontal="left" vertical="top" wrapText="1"/>
      <protection/>
    </xf>
    <xf numFmtId="0" fontId="11" fillId="0" borderId="19" xfId="46" applyFont="1" applyBorder="1" applyAlignment="1">
      <alignment horizontal="left" vertical="top" wrapText="1"/>
      <protection/>
    </xf>
    <xf numFmtId="0" fontId="7" fillId="0" borderId="0" xfId="46" applyFont="1" applyBorder="1" applyAlignment="1">
      <alignment horizontal="center"/>
      <protection/>
    </xf>
    <xf numFmtId="0" fontId="12" fillId="0" borderId="21" xfId="36" applyFont="1" applyBorder="1" applyAlignment="1">
      <alignment horizontal="center"/>
      <protection/>
    </xf>
    <xf numFmtId="0" fontId="12" fillId="0" borderId="13" xfId="36" applyFont="1" applyBorder="1" applyAlignment="1">
      <alignment horizontal="center"/>
      <protection/>
    </xf>
    <xf numFmtId="0" fontId="12" fillId="0" borderId="14" xfId="36" applyFont="1" applyBorder="1" applyAlignment="1">
      <alignment horizontal="center" vertical="top"/>
      <protection/>
    </xf>
    <xf numFmtId="0" fontId="12" fillId="0" borderId="15" xfId="36" applyFont="1" applyBorder="1" applyAlignment="1">
      <alignment horizontal="center" vertical="top"/>
      <protection/>
    </xf>
    <xf numFmtId="0" fontId="77" fillId="0" borderId="10" xfId="46" applyFont="1" applyBorder="1" applyAlignment="1">
      <alignment horizontal="center"/>
      <protection/>
    </xf>
    <xf numFmtId="0" fontId="77" fillId="0" borderId="16" xfId="46" applyFont="1" applyBorder="1" applyAlignment="1">
      <alignment horizontal="center" vertical="center"/>
      <protection/>
    </xf>
    <xf numFmtId="0" fontId="77" fillId="0" borderId="16" xfId="46" applyFont="1" applyBorder="1" applyAlignment="1">
      <alignment horizontal="center" vertical="center" wrapText="1"/>
      <protection/>
    </xf>
    <xf numFmtId="0" fontId="77" fillId="0" borderId="16" xfId="46" applyFont="1" applyBorder="1" applyAlignment="1">
      <alignment horizontal="center" vertical="top"/>
      <protection/>
    </xf>
    <xf numFmtId="0" fontId="77" fillId="0" borderId="16" xfId="46" applyFont="1" applyBorder="1" applyAlignment="1">
      <alignment horizontal="center"/>
      <protection/>
    </xf>
    <xf numFmtId="0" fontId="76" fillId="0" borderId="11" xfId="46" applyFont="1" applyBorder="1" applyAlignment="1">
      <alignment horizontal="center" vertical="top"/>
      <protection/>
    </xf>
    <xf numFmtId="0" fontId="76" fillId="0" borderId="17" xfId="46" applyFont="1" applyBorder="1" applyAlignment="1">
      <alignment horizontal="center" vertical="top"/>
      <protection/>
    </xf>
    <xf numFmtId="0" fontId="76" fillId="0" borderId="11" xfId="46" applyFont="1" applyBorder="1" applyAlignment="1">
      <alignment horizontal="left" vertical="top" wrapText="1"/>
      <protection/>
    </xf>
    <xf numFmtId="0" fontId="76" fillId="0" borderId="17" xfId="46" applyFont="1" applyBorder="1" applyAlignment="1">
      <alignment horizontal="left" vertical="top" wrapText="1"/>
      <protection/>
    </xf>
    <xf numFmtId="0" fontId="32" fillId="0" borderId="11" xfId="46" applyFont="1" applyBorder="1" applyAlignment="1">
      <alignment horizontal="left" vertical="top" wrapText="1"/>
      <protection/>
    </xf>
    <xf numFmtId="0" fontId="32" fillId="0" borderId="17" xfId="46" applyFont="1" applyBorder="1" applyAlignment="1">
      <alignment horizontal="left" vertical="top" wrapText="1"/>
      <protection/>
    </xf>
    <xf numFmtId="0" fontId="77" fillId="5" borderId="16" xfId="46" applyFont="1" applyFill="1" applyBorder="1" applyAlignment="1">
      <alignment horizontal="center" vertical="center" wrapText="1"/>
      <protection/>
    </xf>
    <xf numFmtId="0" fontId="12" fillId="0" borderId="0" xfId="36" applyFont="1" applyAlignment="1">
      <alignment horizontal="left"/>
      <protection/>
    </xf>
    <xf numFmtId="0" fontId="21" fillId="0" borderId="0" xfId="36" applyFont="1" applyAlignment="1">
      <alignment horizontal="left" wrapText="1"/>
      <protection/>
    </xf>
    <xf numFmtId="0" fontId="20" fillId="0" borderId="0" xfId="46" applyFont="1" applyAlignment="1">
      <alignment horizontal="left" wrapText="1"/>
      <protection/>
    </xf>
    <xf numFmtId="0" fontId="77" fillId="0" borderId="16" xfId="46" applyFont="1" applyBorder="1" applyAlignment="1">
      <alignment horizontal="center" vertical="top" wrapText="1"/>
      <protection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" fontId="76" fillId="0" borderId="16" xfId="46" applyNumberFormat="1" applyFont="1" applyBorder="1" applyAlignment="1">
      <alignment horizontal="center" vertical="top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Xl0000028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16</xdr:row>
      <xdr:rowOff>0</xdr:rowOff>
    </xdr:from>
    <xdr:ext cx="247650" cy="2667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485775" y="98202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17</xdr:row>
      <xdr:rowOff>0</xdr:rowOff>
    </xdr:from>
    <xdr:ext cx="247650" cy="26670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419100" y="10125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66700"/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419100" y="104298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419100" y="10734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390525</xdr:colOff>
      <xdr:row>20</xdr:row>
      <xdr:rowOff>0</xdr:rowOff>
    </xdr:from>
    <xdr:ext cx="257175" cy="266700"/>
    <xdr:sp>
      <xdr:nvSpPr>
        <xdr:cNvPr id="5" name="กล่องข้อความ 5"/>
        <xdr:cNvSpPr txBox="1">
          <a:spLocks noChangeArrowheads="1"/>
        </xdr:cNvSpPr>
      </xdr:nvSpPr>
      <xdr:spPr>
        <a:xfrm>
          <a:off x="390525" y="110394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16</xdr:row>
      <xdr:rowOff>0</xdr:rowOff>
    </xdr:from>
    <xdr:ext cx="247650" cy="266700"/>
    <xdr:sp>
      <xdr:nvSpPr>
        <xdr:cNvPr id="6" name="กล่องข้อความ 11"/>
        <xdr:cNvSpPr txBox="1">
          <a:spLocks noChangeArrowheads="1"/>
        </xdr:cNvSpPr>
      </xdr:nvSpPr>
      <xdr:spPr>
        <a:xfrm>
          <a:off x="485775" y="98202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17</xdr:row>
      <xdr:rowOff>0</xdr:rowOff>
    </xdr:from>
    <xdr:ext cx="247650" cy="266700"/>
    <xdr:sp>
      <xdr:nvSpPr>
        <xdr:cNvPr id="7" name="กล่องข้อความ 12"/>
        <xdr:cNvSpPr txBox="1">
          <a:spLocks noChangeArrowheads="1"/>
        </xdr:cNvSpPr>
      </xdr:nvSpPr>
      <xdr:spPr>
        <a:xfrm>
          <a:off x="419100" y="10125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66700"/>
    <xdr:sp>
      <xdr:nvSpPr>
        <xdr:cNvPr id="8" name="กล่องข้อความ 13"/>
        <xdr:cNvSpPr txBox="1">
          <a:spLocks noChangeArrowheads="1"/>
        </xdr:cNvSpPr>
      </xdr:nvSpPr>
      <xdr:spPr>
        <a:xfrm>
          <a:off x="419100" y="104298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9" name="กล่องข้อความ 14"/>
        <xdr:cNvSpPr txBox="1">
          <a:spLocks noChangeArrowheads="1"/>
        </xdr:cNvSpPr>
      </xdr:nvSpPr>
      <xdr:spPr>
        <a:xfrm>
          <a:off x="419100" y="10734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17</xdr:row>
      <xdr:rowOff>0</xdr:rowOff>
    </xdr:from>
    <xdr:ext cx="247650" cy="2667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485775" y="100107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6670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419100" y="103155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66700"/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419100" y="106203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419100" y="10925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409575</xdr:colOff>
      <xdr:row>21</xdr:row>
      <xdr:rowOff>0</xdr:rowOff>
    </xdr:from>
    <xdr:ext cx="257175" cy="257175"/>
    <xdr:sp>
      <xdr:nvSpPr>
        <xdr:cNvPr id="5" name="กล่องข้อความ 5"/>
        <xdr:cNvSpPr txBox="1">
          <a:spLocks noChangeArrowheads="1"/>
        </xdr:cNvSpPr>
      </xdr:nvSpPr>
      <xdr:spPr>
        <a:xfrm>
          <a:off x="409575" y="1122997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0">
      <selection activeCell="J12" sqref="J12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56" t="s">
        <v>72</v>
      </c>
      <c r="B1" s="156"/>
      <c r="C1" s="156"/>
      <c r="D1" s="156"/>
      <c r="E1" s="156"/>
      <c r="F1" s="156"/>
      <c r="G1" s="156"/>
      <c r="H1" s="156"/>
      <c r="I1" s="156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116</v>
      </c>
    </row>
    <row r="5" ht="24">
      <c r="A5" s="4" t="s">
        <v>99</v>
      </c>
    </row>
    <row r="6" ht="24">
      <c r="A6" s="10" t="s">
        <v>98</v>
      </c>
    </row>
    <row r="7" spans="1:9" ht="24">
      <c r="A7" s="157" t="s">
        <v>117</v>
      </c>
      <c r="B7" s="157"/>
      <c r="C7" s="157"/>
      <c r="D7" s="157"/>
      <c r="E7" s="157"/>
      <c r="F7" s="157"/>
      <c r="G7" s="157"/>
      <c r="H7" s="157"/>
      <c r="I7" s="157"/>
    </row>
    <row r="8" ht="24">
      <c r="A8" s="4" t="s">
        <v>79</v>
      </c>
    </row>
    <row r="9" spans="1:9" ht="24">
      <c r="A9" s="5" t="s">
        <v>0</v>
      </c>
      <c r="B9" s="157" t="s">
        <v>119</v>
      </c>
      <c r="C9" s="157"/>
      <c r="D9" s="157"/>
      <c r="E9" s="157"/>
      <c r="F9" s="157"/>
      <c r="G9" s="157"/>
      <c r="H9" s="157"/>
      <c r="I9" s="157"/>
    </row>
    <row r="10" spans="1:8" ht="24">
      <c r="A10" s="6" t="s">
        <v>74</v>
      </c>
      <c r="B10" s="157" t="s">
        <v>118</v>
      </c>
      <c r="C10" s="157"/>
      <c r="D10" s="157"/>
      <c r="E10" s="157"/>
      <c r="F10" s="157"/>
      <c r="G10" s="157"/>
      <c r="H10" s="157"/>
    </row>
    <row r="11" ht="7.5" customHeight="1">
      <c r="A11" s="6" t="s">
        <v>75</v>
      </c>
    </row>
    <row r="12" ht="24">
      <c r="A12" s="4" t="s">
        <v>165</v>
      </c>
    </row>
    <row r="13" ht="6.75" customHeight="1">
      <c r="A13" s="7"/>
    </row>
    <row r="14" ht="24">
      <c r="A14" s="4" t="s">
        <v>120</v>
      </c>
    </row>
    <row r="15" ht="6" customHeight="1">
      <c r="A15" s="8"/>
    </row>
    <row r="16" spans="1:9" ht="24">
      <c r="A16" s="157" t="s">
        <v>121</v>
      </c>
      <c r="B16" s="157"/>
      <c r="C16" s="157"/>
      <c r="D16" s="157"/>
      <c r="E16" s="157"/>
      <c r="F16" s="157"/>
      <c r="G16" s="157"/>
      <c r="H16" s="157"/>
      <c r="I16" s="157"/>
    </row>
    <row r="17" spans="1:4" ht="24">
      <c r="A17" s="4" t="s">
        <v>122</v>
      </c>
      <c r="D17" s="4" t="s">
        <v>123</v>
      </c>
    </row>
    <row r="18" ht="7.5" customHeight="1">
      <c r="A18" s="9"/>
    </row>
    <row r="19" ht="11.25" customHeight="1">
      <c r="A19" s="10"/>
    </row>
    <row r="20" s="11" customFormat="1" ht="24">
      <c r="A20" s="3" t="s">
        <v>1</v>
      </c>
    </row>
    <row r="21" s="11" customFormat="1" ht="24">
      <c r="A21" s="11" t="s">
        <v>3</v>
      </c>
    </row>
    <row r="22" s="11" customFormat="1" ht="24">
      <c r="A22" s="11" t="s">
        <v>4</v>
      </c>
    </row>
    <row r="23" s="11" customFormat="1" ht="24">
      <c r="A23" s="3" t="s">
        <v>76</v>
      </c>
    </row>
    <row r="24" s="11" customFormat="1" ht="24">
      <c r="A24" s="11" t="s">
        <v>5</v>
      </c>
    </row>
    <row r="25" s="11" customFormat="1" ht="24">
      <c r="A25" s="11" t="s">
        <v>71</v>
      </c>
    </row>
    <row r="26" s="11" customFormat="1" ht="24">
      <c r="A26" s="4" t="s">
        <v>77</v>
      </c>
    </row>
    <row r="27" s="11" customFormat="1" ht="24">
      <c r="A27" s="11" t="s">
        <v>131</v>
      </c>
    </row>
    <row r="28" s="11" customFormat="1" ht="24">
      <c r="A28" s="67" t="s">
        <v>125</v>
      </c>
    </row>
    <row r="29" s="11" customFormat="1" ht="24">
      <c r="A29" s="67" t="s">
        <v>127</v>
      </c>
    </row>
    <row r="30" s="11" customFormat="1" ht="24">
      <c r="A30" s="11" t="s">
        <v>128</v>
      </c>
    </row>
    <row r="31" s="11" customFormat="1" ht="24">
      <c r="A31" s="11" t="s">
        <v>130</v>
      </c>
    </row>
    <row r="32" s="11" customFormat="1" ht="24">
      <c r="A32" s="3" t="s">
        <v>126</v>
      </c>
    </row>
    <row r="33" s="11" customFormat="1" ht="24">
      <c r="A33" s="11" t="s">
        <v>102</v>
      </c>
    </row>
    <row r="34" s="11" customFormat="1" ht="24">
      <c r="A34" s="11" t="s">
        <v>73</v>
      </c>
    </row>
    <row r="35" s="11" customFormat="1" ht="24">
      <c r="A35" s="11" t="s">
        <v>129</v>
      </c>
    </row>
    <row r="36" s="11" customFormat="1" ht="24">
      <c r="A36" s="3" t="s">
        <v>103</v>
      </c>
    </row>
    <row r="37" s="11" customFormat="1" ht="24">
      <c r="B37" s="4" t="s">
        <v>78</v>
      </c>
    </row>
    <row r="38" s="11" customFormat="1" ht="24">
      <c r="A38" s="12" t="s">
        <v>104</v>
      </c>
    </row>
    <row r="39" s="11" customFormat="1" ht="24">
      <c r="A39" s="12" t="s">
        <v>115</v>
      </c>
    </row>
    <row r="40" s="11" customFormat="1" ht="24">
      <c r="A40" s="70" t="s">
        <v>151</v>
      </c>
    </row>
    <row r="41" s="11" customFormat="1" ht="24">
      <c r="A41" s="12" t="s">
        <v>105</v>
      </c>
    </row>
    <row r="42" s="11" customFormat="1" ht="24">
      <c r="A42" s="3" t="s">
        <v>106</v>
      </c>
    </row>
    <row r="43" s="11" customFormat="1" ht="24">
      <c r="A43" s="12" t="s">
        <v>107</v>
      </c>
    </row>
    <row r="44" s="11" customFormat="1" ht="24"/>
    <row r="45" s="11" customFormat="1" ht="24"/>
    <row r="46" s="11" customFormat="1" ht="24"/>
    <row r="47" s="11" customFormat="1" ht="24"/>
    <row r="48" s="11" customFormat="1" ht="24"/>
    <row r="49" s="11" customFormat="1" ht="24"/>
    <row r="50" s="11" customFormat="1" ht="24"/>
    <row r="51" s="11" customFormat="1" ht="24"/>
    <row r="52" s="11" customFormat="1" ht="24"/>
    <row r="53" s="11" customFormat="1" ht="24"/>
    <row r="54" s="11" customFormat="1" ht="24"/>
    <row r="55" s="11" customFormat="1" ht="24"/>
    <row r="56" s="11" customFormat="1" ht="24"/>
    <row r="57" s="11" customFormat="1" ht="24"/>
    <row r="58" s="11" customFormat="1" ht="24"/>
    <row r="59" s="11" customFormat="1" ht="24"/>
    <row r="60" s="11" customFormat="1" ht="24"/>
    <row r="61" s="11" customFormat="1" ht="24"/>
    <row r="62" s="11" customFormat="1" ht="24"/>
    <row r="63" s="11" customFormat="1" ht="24"/>
    <row r="64" s="11" customFormat="1" ht="24"/>
    <row r="65" s="11" customFormat="1" ht="24"/>
    <row r="66" s="11" customFormat="1" ht="24"/>
    <row r="67" s="11" customFormat="1" ht="24"/>
    <row r="68" s="11" customFormat="1" ht="24"/>
    <row r="69" s="11" customFormat="1" ht="24"/>
    <row r="70" s="11" customFormat="1" ht="24"/>
    <row r="71" s="11" customFormat="1" ht="24"/>
    <row r="72" s="11" customFormat="1" ht="24"/>
    <row r="73" s="11" customFormat="1" ht="24"/>
    <row r="74" s="11" customFormat="1" ht="24"/>
    <row r="75" s="11" customFormat="1" ht="24"/>
    <row r="76" s="11" customFormat="1" ht="24"/>
    <row r="77" s="11" customFormat="1" ht="24"/>
    <row r="78" s="11" customFormat="1" ht="24"/>
    <row r="79" s="11" customFormat="1" ht="24"/>
    <row r="80" s="11" customFormat="1" ht="24"/>
    <row r="81" s="11" customFormat="1" ht="24"/>
    <row r="82" s="11" customFormat="1" ht="24"/>
    <row r="83" s="11" customFormat="1" ht="24"/>
    <row r="84" s="11" customFormat="1" ht="24"/>
    <row r="85" s="11" customFormat="1" ht="24"/>
    <row r="86" s="11" customFormat="1" ht="24"/>
    <row r="87" s="11" customFormat="1" ht="24"/>
    <row r="88" s="11" customFormat="1" ht="24"/>
    <row r="89" s="11" customFormat="1" ht="24"/>
    <row r="90" s="11" customFormat="1" ht="24"/>
    <row r="91" s="11" customFormat="1" ht="24"/>
    <row r="92" s="11" customFormat="1" ht="24"/>
    <row r="93" s="11" customFormat="1" ht="24"/>
    <row r="94" s="11" customFormat="1" ht="24"/>
    <row r="95" s="11" customFormat="1" ht="24"/>
    <row r="96" s="11" customFormat="1" ht="24"/>
    <row r="97" s="11" customFormat="1" ht="24"/>
    <row r="98" s="11" customFormat="1" ht="24"/>
    <row r="99" s="11" customFormat="1" ht="24"/>
    <row r="100" s="11" customFormat="1" ht="24"/>
    <row r="101" s="11" customFormat="1" ht="24"/>
    <row r="102" s="11" customFormat="1" ht="24"/>
    <row r="103" s="11" customFormat="1" ht="24"/>
    <row r="104" s="11" customFormat="1" ht="24"/>
    <row r="105" s="11" customFormat="1" ht="24"/>
    <row r="106" s="11" customFormat="1" ht="24"/>
    <row r="107" s="11" customFormat="1" ht="24"/>
    <row r="108" s="11" customFormat="1" ht="24"/>
    <row r="109" s="11" customFormat="1" ht="24"/>
  </sheetData>
  <sheetProtection/>
  <mergeCells count="5">
    <mergeCell ref="A1:I1"/>
    <mergeCell ref="A7:I7"/>
    <mergeCell ref="B9:I9"/>
    <mergeCell ref="B10:H10"/>
    <mergeCell ref="A16:I1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7" max="8" man="1"/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SheetLayoutView="55" workbookViewId="0" topLeftCell="A1">
      <selection activeCell="C18" sqref="C18:I18"/>
    </sheetView>
  </sheetViews>
  <sheetFormatPr defaultColWidth="9.140625" defaultRowHeight="12.75"/>
  <cols>
    <col min="1" max="1" width="25.140625" style="13" customWidth="1"/>
    <col min="2" max="2" width="32.7109375" style="13" bestFit="1" customWidth="1"/>
    <col min="3" max="3" width="10.421875" style="14" customWidth="1"/>
    <col min="4" max="4" width="10.421875" style="14" bestFit="1" customWidth="1"/>
    <col min="5" max="5" width="8.00390625" style="14" customWidth="1"/>
    <col min="6" max="6" width="10.421875" style="14" bestFit="1" customWidth="1"/>
    <col min="7" max="7" width="8.8515625" style="14" customWidth="1"/>
    <col min="8" max="8" width="12.7109375" style="14" customWidth="1"/>
    <col min="9" max="9" width="18.7109375" style="14" customWidth="1"/>
    <col min="10" max="16384" width="9.140625" style="13" customWidth="1"/>
  </cols>
  <sheetData>
    <row r="1" ht="26.25">
      <c r="A1" s="112" t="s">
        <v>164</v>
      </c>
    </row>
    <row r="2" spans="2:7" ht="2.25" customHeight="1" hidden="1">
      <c r="B2" s="15"/>
      <c r="C2" s="16"/>
      <c r="D2" s="17"/>
      <c r="E2" s="17"/>
      <c r="F2" s="17"/>
      <c r="G2" s="17"/>
    </row>
    <row r="3" spans="1:9" s="19" customFormat="1" ht="24">
      <c r="A3" s="18" t="s">
        <v>56</v>
      </c>
      <c r="B3" s="18" t="s">
        <v>57</v>
      </c>
      <c r="C3" s="18" t="s">
        <v>58</v>
      </c>
      <c r="D3" s="158" t="s">
        <v>59</v>
      </c>
      <c r="E3" s="159"/>
      <c r="F3" s="159"/>
      <c r="G3" s="160"/>
      <c r="H3" s="161" t="s">
        <v>61</v>
      </c>
      <c r="I3" s="162"/>
    </row>
    <row r="4" spans="1:9" s="19" customFormat="1" ht="22.5" customHeight="1">
      <c r="A4" s="20" t="s">
        <v>44</v>
      </c>
      <c r="B4" s="20" t="s">
        <v>43</v>
      </c>
      <c r="C4" s="103" t="s">
        <v>48</v>
      </c>
      <c r="D4" s="163" t="s">
        <v>53</v>
      </c>
      <c r="E4" s="164"/>
      <c r="F4" s="164"/>
      <c r="G4" s="165"/>
      <c r="H4" s="166" t="s">
        <v>141</v>
      </c>
      <c r="I4" s="167"/>
    </row>
    <row r="5" spans="1:9" s="19" customFormat="1" ht="42" customHeight="1">
      <c r="A5" s="20"/>
      <c r="B5" s="20" t="s">
        <v>55</v>
      </c>
      <c r="C5" s="28" t="s">
        <v>49</v>
      </c>
      <c r="D5" s="168" t="s">
        <v>50</v>
      </c>
      <c r="E5" s="168"/>
      <c r="F5" s="168" t="s">
        <v>54</v>
      </c>
      <c r="G5" s="168"/>
      <c r="H5" s="166" t="s">
        <v>142</v>
      </c>
      <c r="I5" s="167"/>
    </row>
    <row r="6" spans="1:9" s="19" customFormat="1" ht="43.5" customHeight="1">
      <c r="A6" s="20"/>
      <c r="B6" s="28"/>
      <c r="C6" s="21"/>
      <c r="D6" s="29" t="s">
        <v>143</v>
      </c>
      <c r="E6" s="104" t="s">
        <v>144</v>
      </c>
      <c r="F6" s="29" t="s">
        <v>143</v>
      </c>
      <c r="G6" s="104" t="s">
        <v>144</v>
      </c>
      <c r="H6" s="72" t="s">
        <v>50</v>
      </c>
      <c r="I6" s="72" t="s">
        <v>54</v>
      </c>
    </row>
    <row r="7" spans="1:9" s="34" customFormat="1" ht="96" customHeight="1">
      <c r="A7" s="169" t="s">
        <v>156</v>
      </c>
      <c r="B7" s="30" t="s">
        <v>154</v>
      </c>
      <c r="C7" s="31">
        <v>15</v>
      </c>
      <c r="D7" s="32"/>
      <c r="E7" s="33">
        <f>(D7*C7)/189</f>
        <v>0</v>
      </c>
      <c r="F7" s="32"/>
      <c r="G7" s="33">
        <f>(F7*C7)/189</f>
        <v>0</v>
      </c>
      <c r="H7" s="71" t="str">
        <f>IF(E7&gt;=15,"ผ่าน","ไม่ผ่าน")</f>
        <v>ไม่ผ่าน</v>
      </c>
      <c r="I7" s="71"/>
    </row>
    <row r="8" spans="1:9" s="34" customFormat="1" ht="46.5">
      <c r="A8" s="170"/>
      <c r="B8" s="30" t="s">
        <v>47</v>
      </c>
      <c r="C8" s="35"/>
      <c r="D8" s="36"/>
      <c r="E8" s="37"/>
      <c r="F8" s="36"/>
      <c r="G8" s="37"/>
      <c r="H8" s="73"/>
      <c r="I8" s="73"/>
    </row>
    <row r="9" spans="1:9" s="34" customFormat="1" ht="100.5" customHeight="1">
      <c r="A9" s="169" t="s">
        <v>169</v>
      </c>
      <c r="B9" s="30" t="s">
        <v>157</v>
      </c>
      <c r="C9" s="31">
        <v>45</v>
      </c>
      <c r="D9" s="32"/>
      <c r="E9" s="33">
        <f>(D9*C9)/567</f>
        <v>0</v>
      </c>
      <c r="F9" s="32"/>
      <c r="G9" s="33">
        <f>(F9*C9)/567</f>
        <v>0</v>
      </c>
      <c r="H9" s="71" t="str">
        <f>IF(E9&gt;=45,"ผ่าน","ไม่ผ่าน")</f>
        <v>ไม่ผ่าน</v>
      </c>
      <c r="I9" s="71"/>
    </row>
    <row r="10" spans="1:9" s="34" customFormat="1" ht="46.5">
      <c r="A10" s="171"/>
      <c r="B10" s="30" t="s">
        <v>47</v>
      </c>
      <c r="C10" s="35"/>
      <c r="D10" s="36"/>
      <c r="E10" s="37"/>
      <c r="F10" s="36"/>
      <c r="G10" s="37"/>
      <c r="H10" s="73"/>
      <c r="I10" s="73"/>
    </row>
    <row r="11" spans="1:9" s="34" customFormat="1" ht="123" customHeight="1">
      <c r="A11" s="169" t="s">
        <v>170</v>
      </c>
      <c r="B11" s="75" t="s">
        <v>158</v>
      </c>
      <c r="C11" s="31">
        <v>40</v>
      </c>
      <c r="D11" s="32"/>
      <c r="E11" s="33">
        <f>(D11*C11)/504</f>
        <v>0</v>
      </c>
      <c r="F11" s="32"/>
      <c r="G11" s="33">
        <f>(F11*C11)/504</f>
        <v>0</v>
      </c>
      <c r="H11" s="71" t="str">
        <f>IF(E11&gt;=C11,"ผ่าน","ไม่ผ่าน")</f>
        <v>ไม่ผ่าน</v>
      </c>
      <c r="I11" s="71"/>
    </row>
    <row r="12" spans="1:9" s="34" customFormat="1" ht="46.5">
      <c r="A12" s="170"/>
      <c r="B12" s="30" t="s">
        <v>47</v>
      </c>
      <c r="C12" s="38"/>
      <c r="D12" s="36"/>
      <c r="E12" s="37"/>
      <c r="F12" s="36"/>
      <c r="G12" s="37"/>
      <c r="H12" s="73"/>
      <c r="I12" s="73"/>
    </row>
    <row r="13" spans="1:9" ht="22.5" customHeight="1">
      <c r="A13" s="106"/>
      <c r="B13" s="172" t="s">
        <v>62</v>
      </c>
      <c r="C13" s="173"/>
      <c r="D13" s="107">
        <f>SUM(D7:D12)</f>
        <v>0</v>
      </c>
      <c r="E13" s="108"/>
      <c r="F13" s="107">
        <f>SUM(F7:F12)</f>
        <v>0</v>
      </c>
      <c r="G13" s="109"/>
      <c r="H13" s="74"/>
      <c r="I13" s="74"/>
    </row>
    <row r="14" spans="1:9" ht="78" customHeight="1">
      <c r="A14" s="174" t="s">
        <v>167</v>
      </c>
      <c r="B14" s="174"/>
      <c r="C14" s="174"/>
      <c r="D14" s="174"/>
      <c r="E14" s="174"/>
      <c r="F14" s="174"/>
      <c r="G14" s="174"/>
      <c r="H14" s="174"/>
      <c r="I14" s="174"/>
    </row>
    <row r="15" spans="1:9" ht="31.5" customHeight="1">
      <c r="A15" s="175" t="s">
        <v>168</v>
      </c>
      <c r="B15" s="175"/>
      <c r="C15" s="175"/>
      <c r="D15" s="175"/>
      <c r="E15" s="175"/>
      <c r="F15" s="175"/>
      <c r="G15" s="175"/>
      <c r="H15" s="175"/>
      <c r="I15" s="175"/>
    </row>
    <row r="16" spans="1:9" ht="24">
      <c r="A16" s="102" t="s">
        <v>140</v>
      </c>
      <c r="B16" s="102" t="s">
        <v>52</v>
      </c>
      <c r="C16" s="180" t="s">
        <v>1</v>
      </c>
      <c r="D16" s="180"/>
      <c r="E16" s="180"/>
      <c r="F16" s="180"/>
      <c r="G16" s="180"/>
      <c r="H16" s="180"/>
      <c r="I16" s="180"/>
    </row>
    <row r="17" spans="1:9" ht="24" customHeight="1">
      <c r="A17" s="121">
        <v>0</v>
      </c>
      <c r="B17" s="113">
        <v>16</v>
      </c>
      <c r="C17" s="181" t="s">
        <v>137</v>
      </c>
      <c r="D17" s="182"/>
      <c r="E17" s="182"/>
      <c r="F17" s="182"/>
      <c r="G17" s="182"/>
      <c r="H17" s="182"/>
      <c r="I17" s="183"/>
    </row>
    <row r="18" spans="1:9" ht="24" customHeight="1">
      <c r="A18" s="114">
        <v>1008</v>
      </c>
      <c r="B18" s="113">
        <v>20</v>
      </c>
      <c r="C18" s="181" t="s">
        <v>166</v>
      </c>
      <c r="D18" s="182"/>
      <c r="E18" s="182"/>
      <c r="F18" s="182"/>
      <c r="G18" s="182"/>
      <c r="H18" s="182"/>
      <c r="I18" s="183"/>
    </row>
    <row r="19" spans="1:9" ht="24" customHeight="1">
      <c r="A19" s="114">
        <v>1134</v>
      </c>
      <c r="B19" s="113">
        <v>24</v>
      </c>
      <c r="C19" s="181" t="s">
        <v>139</v>
      </c>
      <c r="D19" s="182"/>
      <c r="E19" s="182"/>
      <c r="F19" s="182"/>
      <c r="G19" s="182"/>
      <c r="H19" s="182"/>
      <c r="I19" s="183"/>
    </row>
    <row r="20" spans="1:9" ht="24">
      <c r="A20" s="123">
        <v>1260</v>
      </c>
      <c r="B20" s="125">
        <v>28</v>
      </c>
      <c r="C20" s="181" t="s">
        <v>187</v>
      </c>
      <c r="D20" s="182"/>
      <c r="E20" s="182"/>
      <c r="F20" s="182"/>
      <c r="G20" s="182"/>
      <c r="H20" s="182"/>
      <c r="I20" s="183"/>
    </row>
    <row r="21" spans="1:9" ht="24" customHeight="1">
      <c r="A21" s="133">
        <v>1789.2</v>
      </c>
      <c r="B21" s="113">
        <v>40</v>
      </c>
      <c r="C21" s="184" t="s">
        <v>188</v>
      </c>
      <c r="D21" s="185"/>
      <c r="E21" s="185"/>
      <c r="F21" s="185"/>
      <c r="G21" s="185"/>
      <c r="H21" s="185"/>
      <c r="I21" s="186"/>
    </row>
    <row r="22" spans="1:9" ht="24" customHeight="1">
      <c r="A22" s="187" t="s">
        <v>200</v>
      </c>
      <c r="B22" s="188"/>
      <c r="C22" s="188"/>
      <c r="D22" s="188"/>
      <c r="E22" s="188"/>
      <c r="F22" s="188"/>
      <c r="G22" s="188"/>
      <c r="H22" s="135">
        <f>(D12*40)/1789.2</f>
        <v>0</v>
      </c>
      <c r="I22" s="135">
        <f>(F12*40)/1789.2</f>
        <v>0</v>
      </c>
    </row>
    <row r="23" spans="1:9" ht="28.5" customHeight="1">
      <c r="A23" s="176" t="s">
        <v>149</v>
      </c>
      <c r="B23" s="177"/>
      <c r="C23" s="177"/>
      <c r="D23" s="177"/>
      <c r="E23" s="177"/>
      <c r="F23" s="177"/>
      <c r="G23" s="177"/>
      <c r="H23" s="110" t="s">
        <v>150</v>
      </c>
      <c r="I23" s="110" t="s">
        <v>42</v>
      </c>
    </row>
    <row r="24" spans="1:9" ht="30.75" customHeight="1">
      <c r="A24" s="178"/>
      <c r="B24" s="179"/>
      <c r="C24" s="179"/>
      <c r="D24" s="179"/>
      <c r="E24" s="179"/>
      <c r="F24" s="179"/>
      <c r="G24" s="179"/>
      <c r="H24" s="134">
        <f>IF(D13&gt;=1789.2,"40",H22)</f>
        <v>0</v>
      </c>
      <c r="I24" s="134">
        <f>IF(F13&gt;=1789.2,"40",I22)</f>
        <v>0</v>
      </c>
    </row>
  </sheetData>
  <sheetProtection/>
  <mergeCells count="21">
    <mergeCell ref="A23:G24"/>
    <mergeCell ref="C16:I16"/>
    <mergeCell ref="C17:I17"/>
    <mergeCell ref="C18:I18"/>
    <mergeCell ref="C19:I19"/>
    <mergeCell ref="C20:I20"/>
    <mergeCell ref="C21:I21"/>
    <mergeCell ref="A22:G22"/>
    <mergeCell ref="A7:A8"/>
    <mergeCell ref="A9:A10"/>
    <mergeCell ref="A11:A12"/>
    <mergeCell ref="B13:C13"/>
    <mergeCell ref="A14:I14"/>
    <mergeCell ref="A15:I15"/>
    <mergeCell ref="D3:G3"/>
    <mergeCell ref="H3:I3"/>
    <mergeCell ref="D4:G4"/>
    <mergeCell ref="H4:I4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70" zoomScaleNormal="115" zoomScaleSheetLayoutView="70" workbookViewId="0" topLeftCell="A5">
      <selection activeCell="D7" sqref="D7"/>
    </sheetView>
  </sheetViews>
  <sheetFormatPr defaultColWidth="9.140625" defaultRowHeight="12.75"/>
  <cols>
    <col min="1" max="1" width="25.140625" style="76" customWidth="1"/>
    <col min="2" max="2" width="32.7109375" style="76" bestFit="1" customWidth="1"/>
    <col min="3" max="3" width="10.421875" style="77" customWidth="1"/>
    <col min="4" max="4" width="10.421875" style="77" bestFit="1" customWidth="1"/>
    <col min="5" max="5" width="9.00390625" style="77" customWidth="1"/>
    <col min="6" max="6" width="10.421875" style="77" bestFit="1" customWidth="1"/>
    <col min="7" max="7" width="8.8515625" style="77" customWidth="1"/>
    <col min="8" max="8" width="12.7109375" style="77" customWidth="1"/>
    <col min="9" max="9" width="16.7109375" style="77" customWidth="1"/>
    <col min="10" max="16384" width="9.140625" style="76" customWidth="1"/>
  </cols>
  <sheetData>
    <row r="1" ht="24">
      <c r="A1" s="115" t="s">
        <v>159</v>
      </c>
    </row>
    <row r="2" spans="2:7" ht="2.25" customHeight="1" hidden="1">
      <c r="B2" s="78"/>
      <c r="C2" s="79"/>
      <c r="D2" s="80"/>
      <c r="E2" s="80"/>
      <c r="F2" s="80"/>
      <c r="G2" s="80"/>
    </row>
    <row r="3" spans="1:9" s="19" customFormat="1" ht="24">
      <c r="A3" s="18" t="s">
        <v>56</v>
      </c>
      <c r="B3" s="18" t="s">
        <v>57</v>
      </c>
      <c r="C3" s="18" t="s">
        <v>58</v>
      </c>
      <c r="D3" s="158" t="s">
        <v>59</v>
      </c>
      <c r="E3" s="159"/>
      <c r="F3" s="159"/>
      <c r="G3" s="160"/>
      <c r="H3" s="161" t="s">
        <v>61</v>
      </c>
      <c r="I3" s="162"/>
    </row>
    <row r="4" spans="1:9" s="19" customFormat="1" ht="22.5" customHeight="1">
      <c r="A4" s="20" t="s">
        <v>44</v>
      </c>
      <c r="B4" s="20" t="s">
        <v>43</v>
      </c>
      <c r="C4" s="103" t="s">
        <v>48</v>
      </c>
      <c r="D4" s="163" t="s">
        <v>53</v>
      </c>
      <c r="E4" s="164"/>
      <c r="F4" s="164"/>
      <c r="G4" s="165"/>
      <c r="H4" s="166" t="s">
        <v>141</v>
      </c>
      <c r="I4" s="167"/>
    </row>
    <row r="5" spans="1:9" s="19" customFormat="1" ht="42" customHeight="1">
      <c r="A5" s="20"/>
      <c r="B5" s="20" t="s">
        <v>55</v>
      </c>
      <c r="C5" s="28" t="s">
        <v>49</v>
      </c>
      <c r="D5" s="168" t="s">
        <v>50</v>
      </c>
      <c r="E5" s="168"/>
      <c r="F5" s="168" t="s">
        <v>54</v>
      </c>
      <c r="G5" s="168"/>
      <c r="H5" s="166" t="s">
        <v>142</v>
      </c>
      <c r="I5" s="167"/>
    </row>
    <row r="6" spans="1:9" s="19" customFormat="1" ht="43.5" customHeight="1">
      <c r="A6" s="20"/>
      <c r="B6" s="28"/>
      <c r="C6" s="21"/>
      <c r="D6" s="29" t="s">
        <v>143</v>
      </c>
      <c r="E6" s="104" t="s">
        <v>144</v>
      </c>
      <c r="F6" s="29" t="s">
        <v>143</v>
      </c>
      <c r="G6" s="104" t="s">
        <v>144</v>
      </c>
      <c r="H6" s="72" t="s">
        <v>50</v>
      </c>
      <c r="I6" s="72" t="s">
        <v>54</v>
      </c>
    </row>
    <row r="7" spans="1:9" s="34" customFormat="1" ht="96.75" customHeight="1">
      <c r="A7" s="169" t="s">
        <v>155</v>
      </c>
      <c r="B7" s="30" t="s">
        <v>153</v>
      </c>
      <c r="C7" s="31">
        <v>45</v>
      </c>
      <c r="D7" s="32">
        <v>1210.75</v>
      </c>
      <c r="E7" s="33">
        <f>(D7*C7)/567</f>
        <v>96.09126984126983</v>
      </c>
      <c r="F7" s="32"/>
      <c r="G7" s="33">
        <f>(F7*C7)/567</f>
        <v>0</v>
      </c>
      <c r="H7" s="71" t="str">
        <f>IF(E7&gt;=45,"ผ่าน","ไม่ผ่าน")</f>
        <v>ผ่าน</v>
      </c>
      <c r="I7" s="71"/>
    </row>
    <row r="8" spans="1:9" s="34" customFormat="1" ht="46.5">
      <c r="A8" s="170"/>
      <c r="B8" s="30" t="s">
        <v>47</v>
      </c>
      <c r="C8" s="35"/>
      <c r="D8" s="36"/>
      <c r="E8" s="37"/>
      <c r="F8" s="36"/>
      <c r="G8" s="37"/>
      <c r="H8" s="73"/>
      <c r="I8" s="73"/>
    </row>
    <row r="9" spans="1:9" s="34" customFormat="1" ht="97.5" customHeight="1">
      <c r="A9" s="169" t="s">
        <v>160</v>
      </c>
      <c r="B9" s="30" t="s">
        <v>161</v>
      </c>
      <c r="C9" s="31">
        <v>10</v>
      </c>
      <c r="D9" s="32">
        <v>165</v>
      </c>
      <c r="E9" s="33">
        <f>(D9*C9)/126</f>
        <v>13.095238095238095</v>
      </c>
      <c r="F9" s="32"/>
      <c r="G9" s="33">
        <f>(F9*C9)/126</f>
        <v>0</v>
      </c>
      <c r="H9" s="71" t="str">
        <f>IF(E9&gt;=10,"ผ่าน","ไม่ผ่าน")</f>
        <v>ผ่าน</v>
      </c>
      <c r="I9" s="71"/>
    </row>
    <row r="10" spans="1:9" s="34" customFormat="1" ht="46.5">
      <c r="A10" s="171"/>
      <c r="B10" s="30" t="s">
        <v>47</v>
      </c>
      <c r="C10" s="35"/>
      <c r="D10" s="36"/>
      <c r="E10" s="37"/>
      <c r="F10" s="36"/>
      <c r="G10" s="37"/>
      <c r="H10" s="73"/>
      <c r="I10" s="73"/>
    </row>
    <row r="11" spans="1:9" s="34" customFormat="1" ht="142.5" customHeight="1">
      <c r="A11" s="169" t="s">
        <v>162</v>
      </c>
      <c r="B11" s="75" t="s">
        <v>163</v>
      </c>
      <c r="C11" s="31">
        <v>45</v>
      </c>
      <c r="D11" s="32">
        <v>423</v>
      </c>
      <c r="E11" s="33">
        <f>(D11*C11)/567</f>
        <v>33.57142857142857</v>
      </c>
      <c r="F11" s="32"/>
      <c r="G11" s="33">
        <f>(F11*F11)/567</f>
        <v>0</v>
      </c>
      <c r="H11" s="71" t="str">
        <f>IF(E11&gt;=E11,"ผ่าน","ไม่ผ่าน")</f>
        <v>ผ่าน</v>
      </c>
      <c r="I11" s="71"/>
    </row>
    <row r="12" spans="1:9" s="34" customFormat="1" ht="46.5">
      <c r="A12" s="170"/>
      <c r="B12" s="30" t="s">
        <v>47</v>
      </c>
      <c r="C12" s="38"/>
      <c r="D12" s="36"/>
      <c r="E12" s="37"/>
      <c r="F12" s="36"/>
      <c r="G12" s="37"/>
      <c r="H12" s="73"/>
      <c r="I12" s="73"/>
    </row>
    <row r="13" spans="1:9" ht="22.5" customHeight="1">
      <c r="A13" s="88"/>
      <c r="B13" s="189" t="s">
        <v>62</v>
      </c>
      <c r="C13" s="190"/>
      <c r="D13" s="116">
        <f>SUM(D7:D12)</f>
        <v>1798.75</v>
      </c>
      <c r="E13" s="117"/>
      <c r="F13" s="116">
        <f>SUM(F7:F12)</f>
        <v>0</v>
      </c>
      <c r="G13" s="118"/>
      <c r="H13" s="101"/>
      <c r="I13" s="101"/>
    </row>
    <row r="14" spans="1:9" ht="75.75" customHeight="1">
      <c r="A14" s="174" t="s">
        <v>171</v>
      </c>
      <c r="B14" s="174"/>
      <c r="C14" s="174"/>
      <c r="D14" s="174"/>
      <c r="E14" s="174"/>
      <c r="F14" s="174"/>
      <c r="G14" s="174"/>
      <c r="H14" s="174"/>
      <c r="I14" s="174"/>
    </row>
    <row r="15" spans="1:9" ht="11.25" customHeight="1">
      <c r="A15" s="119"/>
      <c r="B15" s="119"/>
      <c r="C15" s="119"/>
      <c r="D15" s="119"/>
      <c r="E15" s="119"/>
      <c r="F15" s="119"/>
      <c r="G15" s="119"/>
      <c r="H15" s="119"/>
      <c r="I15" s="119"/>
    </row>
    <row r="16" spans="1:9" ht="22.5" customHeight="1">
      <c r="A16" s="175" t="s">
        <v>168</v>
      </c>
      <c r="B16" s="175"/>
      <c r="C16" s="175"/>
      <c r="D16" s="175"/>
      <c r="E16" s="175"/>
      <c r="F16" s="175"/>
      <c r="G16" s="175"/>
      <c r="H16" s="175"/>
      <c r="I16" s="175"/>
    </row>
    <row r="17" spans="1:9" ht="24">
      <c r="A17" s="120" t="s">
        <v>140</v>
      </c>
      <c r="B17" s="120" t="s">
        <v>52</v>
      </c>
      <c r="C17" s="195" t="s">
        <v>1</v>
      </c>
      <c r="D17" s="195"/>
      <c r="E17" s="195"/>
      <c r="F17" s="195"/>
      <c r="G17" s="195"/>
      <c r="H17" s="195"/>
      <c r="I17" s="195"/>
    </row>
    <row r="18" spans="1:9" ht="24" customHeight="1">
      <c r="A18" s="121">
        <v>0</v>
      </c>
      <c r="B18" s="121">
        <v>16</v>
      </c>
      <c r="C18" s="196" t="s">
        <v>137</v>
      </c>
      <c r="D18" s="197"/>
      <c r="E18" s="197"/>
      <c r="F18" s="197"/>
      <c r="G18" s="197"/>
      <c r="H18" s="197"/>
      <c r="I18" s="198"/>
    </row>
    <row r="19" spans="1:9" ht="24" customHeight="1">
      <c r="A19" s="114">
        <v>1008</v>
      </c>
      <c r="B19" s="121">
        <v>20</v>
      </c>
      <c r="C19" s="196" t="s">
        <v>138</v>
      </c>
      <c r="D19" s="197"/>
      <c r="E19" s="197"/>
      <c r="F19" s="197"/>
      <c r="G19" s="197"/>
      <c r="H19" s="197"/>
      <c r="I19" s="198"/>
    </row>
    <row r="20" spans="1:9" ht="24" customHeight="1">
      <c r="A20" s="114">
        <v>1134</v>
      </c>
      <c r="B20" s="121">
        <v>24</v>
      </c>
      <c r="C20" s="196" t="s">
        <v>139</v>
      </c>
      <c r="D20" s="197"/>
      <c r="E20" s="197"/>
      <c r="F20" s="197"/>
      <c r="G20" s="197"/>
      <c r="H20" s="197"/>
      <c r="I20" s="198"/>
    </row>
    <row r="21" spans="1:9" ht="24">
      <c r="A21" s="123">
        <v>1260</v>
      </c>
      <c r="B21" s="124">
        <v>28</v>
      </c>
      <c r="C21" s="199" t="s">
        <v>187</v>
      </c>
      <c r="D21" s="199"/>
      <c r="E21" s="199"/>
      <c r="F21" s="199"/>
      <c r="G21" s="199"/>
      <c r="H21" s="199"/>
      <c r="I21" s="199"/>
    </row>
    <row r="22" spans="1:9" ht="24">
      <c r="A22" s="133">
        <v>1789.2</v>
      </c>
      <c r="B22" s="121">
        <v>40</v>
      </c>
      <c r="C22" s="200" t="s">
        <v>188</v>
      </c>
      <c r="D22" s="200"/>
      <c r="E22" s="200"/>
      <c r="F22" s="200"/>
      <c r="G22" s="200"/>
      <c r="H22" s="200"/>
      <c r="I22" s="200"/>
    </row>
    <row r="23" spans="1:9" ht="24">
      <c r="A23" s="201" t="s">
        <v>200</v>
      </c>
      <c r="B23" s="202"/>
      <c r="C23" s="202"/>
      <c r="D23" s="202"/>
      <c r="E23" s="202"/>
      <c r="F23" s="202"/>
      <c r="G23" s="203"/>
      <c r="H23" s="135">
        <f>(D13*40)/1789.2</f>
        <v>40.21350324167226</v>
      </c>
      <c r="I23" s="135">
        <f>(F13*40)/1789.2</f>
        <v>0</v>
      </c>
    </row>
    <row r="24" spans="1:9" ht="24" customHeight="1">
      <c r="A24" s="191" t="s">
        <v>152</v>
      </c>
      <c r="B24" s="192"/>
      <c r="C24" s="192"/>
      <c r="D24" s="192"/>
      <c r="E24" s="192"/>
      <c r="F24" s="192"/>
      <c r="G24" s="192"/>
      <c r="H24" s="122" t="s">
        <v>150</v>
      </c>
      <c r="I24" s="122" t="s">
        <v>42</v>
      </c>
    </row>
    <row r="25" spans="1:9" ht="24">
      <c r="A25" s="193"/>
      <c r="B25" s="194"/>
      <c r="C25" s="194"/>
      <c r="D25" s="194"/>
      <c r="E25" s="194"/>
      <c r="F25" s="194"/>
      <c r="G25" s="194"/>
      <c r="H25" s="134" t="str">
        <f>IF(D13&gt;=1789.2,"40",H23)</f>
        <v>40</v>
      </c>
      <c r="I25" s="134">
        <f>IF(F13&gt;=1789.2,"40",I23)</f>
        <v>0</v>
      </c>
    </row>
  </sheetData>
  <sheetProtection/>
  <mergeCells count="21">
    <mergeCell ref="A24:G25"/>
    <mergeCell ref="C17:I17"/>
    <mergeCell ref="C18:I18"/>
    <mergeCell ref="C19:I19"/>
    <mergeCell ref="C20:I20"/>
    <mergeCell ref="C21:I21"/>
    <mergeCell ref="C22:I22"/>
    <mergeCell ref="A23:G23"/>
    <mergeCell ref="A7:A8"/>
    <mergeCell ref="A9:A10"/>
    <mergeCell ref="A11:A12"/>
    <mergeCell ref="B13:C13"/>
    <mergeCell ref="A14:I14"/>
    <mergeCell ref="A16:I16"/>
    <mergeCell ref="D3:G3"/>
    <mergeCell ref="H3:I3"/>
    <mergeCell ref="D4:G4"/>
    <mergeCell ref="H4:I4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70" zoomScaleNormal="85" zoomScaleSheetLayoutView="70" workbookViewId="0" topLeftCell="A1">
      <selection activeCell="B23" sqref="B23"/>
    </sheetView>
  </sheetViews>
  <sheetFormatPr defaultColWidth="9.140625" defaultRowHeight="12.75"/>
  <cols>
    <col min="1" max="1" width="34.8515625" style="76" customWidth="1"/>
    <col min="2" max="2" width="34.7109375" style="76" customWidth="1"/>
    <col min="3" max="3" width="10.421875" style="77" customWidth="1"/>
    <col min="4" max="4" width="20.140625" style="76" customWidth="1"/>
    <col min="5" max="5" width="12.8515625" style="77" customWidth="1"/>
    <col min="6" max="6" width="12.57421875" style="77" customWidth="1"/>
    <col min="7" max="7" width="9.7109375" style="77" customWidth="1"/>
    <col min="8" max="8" width="12.7109375" style="77" customWidth="1"/>
    <col min="9" max="9" width="15.7109375" style="77" customWidth="1"/>
    <col min="10" max="16384" width="9.140625" style="76" customWidth="1"/>
  </cols>
  <sheetData>
    <row r="1" ht="27">
      <c r="A1" s="111" t="s">
        <v>181</v>
      </c>
    </row>
    <row r="2" spans="2:6" ht="2.25" customHeight="1">
      <c r="B2" s="78"/>
      <c r="C2" s="79"/>
      <c r="D2" s="78"/>
      <c r="E2" s="80"/>
      <c r="F2" s="80"/>
    </row>
    <row r="3" spans="1:9" s="19" customFormat="1" ht="24">
      <c r="A3" s="18" t="s">
        <v>56</v>
      </c>
      <c r="B3" s="18" t="s">
        <v>57</v>
      </c>
      <c r="C3" s="18" t="s">
        <v>58</v>
      </c>
      <c r="D3" s="18" t="s">
        <v>132</v>
      </c>
      <c r="E3" s="158" t="s">
        <v>59</v>
      </c>
      <c r="F3" s="160"/>
      <c r="G3" s="18" t="s">
        <v>60</v>
      </c>
      <c r="H3" s="158" t="s">
        <v>61</v>
      </c>
      <c r="I3" s="160"/>
    </row>
    <row r="4" spans="1:9" s="19" customFormat="1" ht="22.5" customHeight="1">
      <c r="A4" s="20" t="s">
        <v>44</v>
      </c>
      <c r="B4" s="20" t="s">
        <v>43</v>
      </c>
      <c r="C4" s="21"/>
      <c r="D4" s="20" t="s">
        <v>145</v>
      </c>
      <c r="E4" s="163" t="s">
        <v>53</v>
      </c>
      <c r="F4" s="165"/>
      <c r="G4" s="20" t="s">
        <v>45</v>
      </c>
      <c r="H4" s="207" t="s">
        <v>179</v>
      </c>
      <c r="I4" s="208"/>
    </row>
    <row r="5" spans="1:9" s="19" customFormat="1" ht="24">
      <c r="A5" s="20"/>
      <c r="B5" s="20" t="s">
        <v>55</v>
      </c>
      <c r="C5" s="24" t="s">
        <v>48</v>
      </c>
      <c r="D5" s="20" t="s">
        <v>146</v>
      </c>
      <c r="E5" s="128"/>
      <c r="F5" s="129"/>
      <c r="G5" s="20" t="s">
        <v>46</v>
      </c>
      <c r="H5" s="207" t="s">
        <v>180</v>
      </c>
      <c r="I5" s="208"/>
    </row>
    <row r="6" spans="1:9" s="19" customFormat="1" ht="29.25" customHeight="1">
      <c r="A6" s="20"/>
      <c r="B6" s="28"/>
      <c r="C6" s="28" t="s">
        <v>49</v>
      </c>
      <c r="D6" s="20" t="s">
        <v>55</v>
      </c>
      <c r="E6" s="168" t="s">
        <v>172</v>
      </c>
      <c r="F6" s="168"/>
      <c r="G6" s="20"/>
      <c r="H6" s="209"/>
      <c r="I6" s="210"/>
    </row>
    <row r="7" spans="1:9" s="19" customFormat="1" ht="43.5" customHeight="1">
      <c r="A7" s="81"/>
      <c r="B7" s="82"/>
      <c r="C7" s="83"/>
      <c r="D7" s="20"/>
      <c r="E7" s="35" t="s">
        <v>51</v>
      </c>
      <c r="F7" s="35" t="s">
        <v>52</v>
      </c>
      <c r="G7" s="81"/>
      <c r="H7" s="131" t="s">
        <v>50</v>
      </c>
      <c r="I7" s="131" t="s">
        <v>54</v>
      </c>
    </row>
    <row r="8" spans="1:9" s="19" customFormat="1" ht="43.5" customHeight="1">
      <c r="A8" s="84" t="s">
        <v>189</v>
      </c>
      <c r="B8" s="85" t="s">
        <v>133</v>
      </c>
      <c r="C8" s="86"/>
      <c r="D8" s="86"/>
      <c r="E8" s="87"/>
      <c r="F8" s="87"/>
      <c r="G8" s="86">
        <v>20</v>
      </c>
      <c r="H8" s="87"/>
      <c r="I8" s="87"/>
    </row>
    <row r="9" spans="1:9" s="19" customFormat="1" ht="73.5" customHeight="1">
      <c r="A9" s="130" t="s">
        <v>202</v>
      </c>
      <c r="B9" s="85" t="s">
        <v>134</v>
      </c>
      <c r="C9" s="86"/>
      <c r="D9" s="86"/>
      <c r="E9" s="87"/>
      <c r="F9" s="87"/>
      <c r="G9" s="86">
        <v>10</v>
      </c>
      <c r="H9" s="87"/>
      <c r="I9" s="87"/>
    </row>
    <row r="10" spans="1:9" s="19" customFormat="1" ht="73.5" customHeight="1">
      <c r="A10" s="130" t="s">
        <v>201</v>
      </c>
      <c r="B10" s="85" t="s">
        <v>190</v>
      </c>
      <c r="C10" s="86"/>
      <c r="D10" s="86"/>
      <c r="E10" s="87"/>
      <c r="F10" s="87"/>
      <c r="G10" s="86">
        <v>10</v>
      </c>
      <c r="H10" s="87"/>
      <c r="I10" s="87"/>
    </row>
    <row r="11" spans="1:9" ht="22.5" customHeight="1">
      <c r="A11" s="88"/>
      <c r="B11" s="89"/>
      <c r="C11" s="90"/>
      <c r="D11" s="89"/>
      <c r="E11" s="189" t="s">
        <v>62</v>
      </c>
      <c r="F11" s="190"/>
      <c r="G11" s="91">
        <v>40</v>
      </c>
      <c r="H11" s="101">
        <f>SUM(H8:H9)</f>
        <v>0</v>
      </c>
      <c r="I11" s="101">
        <f>SUM(I8:I9)</f>
        <v>0</v>
      </c>
    </row>
    <row r="12" spans="1:9" ht="24">
      <c r="A12" s="204"/>
      <c r="B12" s="205"/>
      <c r="C12" s="205"/>
      <c r="D12" s="205"/>
      <c r="E12" s="205"/>
      <c r="F12" s="205"/>
      <c r="G12" s="92"/>
      <c r="H12" s="93">
        <f>(H11*70)/5</f>
        <v>0</v>
      </c>
      <c r="I12" s="94">
        <f>(I11*70)/5</f>
        <v>0</v>
      </c>
    </row>
    <row r="13" spans="1:9" ht="24">
      <c r="A13" s="95"/>
      <c r="B13" s="96"/>
      <c r="C13" s="97"/>
      <c r="D13" s="96"/>
      <c r="E13" s="98"/>
      <c r="F13" s="206"/>
      <c r="G13" s="206"/>
      <c r="H13" s="206"/>
      <c r="I13" s="206"/>
    </row>
    <row r="14" spans="1:9" ht="24">
      <c r="A14" s="95"/>
      <c r="G14" s="99"/>
      <c r="H14" s="99"/>
      <c r="I14" s="76"/>
    </row>
    <row r="15" spans="1:9" ht="24">
      <c r="A15" s="95"/>
      <c r="B15" s="95"/>
      <c r="C15" s="100"/>
      <c r="D15" s="95"/>
      <c r="E15" s="100"/>
      <c r="F15" s="100"/>
      <c r="G15" s="100"/>
      <c r="H15" s="100"/>
      <c r="I15" s="100"/>
    </row>
  </sheetData>
  <sheetProtection/>
  <mergeCells count="10">
    <mergeCell ref="E11:F11"/>
    <mergeCell ref="A12:F12"/>
    <mergeCell ref="F13:I13"/>
    <mergeCell ref="E3:F3"/>
    <mergeCell ref="E4:F4"/>
    <mergeCell ref="H3:I3"/>
    <mergeCell ref="H4:I4"/>
    <mergeCell ref="H5:I5"/>
    <mergeCell ref="E6:F6"/>
    <mergeCell ref="H6:I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62" r:id="rId1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23">
      <selection activeCell="G25" sqref="G25"/>
    </sheetView>
  </sheetViews>
  <sheetFormatPr defaultColWidth="9.140625" defaultRowHeight="12.75"/>
  <cols>
    <col min="1" max="1" width="7.28125" style="146" customWidth="1"/>
    <col min="2" max="2" width="58.140625" style="147" bestFit="1" customWidth="1"/>
    <col min="3" max="3" width="30.00390625" style="148" customWidth="1"/>
    <col min="4" max="4" width="12.140625" style="149" customWidth="1"/>
    <col min="5" max="5" width="12.140625" style="146" customWidth="1"/>
    <col min="6" max="16384" width="9.140625" style="136" customWidth="1"/>
  </cols>
  <sheetData>
    <row r="1" spans="1:5" ht="21.75">
      <c r="A1" s="211" t="s">
        <v>197</v>
      </c>
      <c r="B1" s="211"/>
      <c r="C1" s="211"/>
      <c r="D1" s="211"/>
      <c r="E1" s="211"/>
    </row>
    <row r="2" spans="1:5" ht="21.75">
      <c r="A2" s="212" t="s">
        <v>203</v>
      </c>
      <c r="B2" s="213" t="s">
        <v>145</v>
      </c>
      <c r="C2" s="214" t="s">
        <v>191</v>
      </c>
      <c r="D2" s="215" t="s">
        <v>192</v>
      </c>
      <c r="E2" s="215"/>
    </row>
    <row r="3" spans="1:5" ht="21.75">
      <c r="A3" s="212"/>
      <c r="B3" s="213"/>
      <c r="C3" s="214"/>
      <c r="D3" s="137" t="s">
        <v>193</v>
      </c>
      <c r="E3" s="138" t="s">
        <v>194</v>
      </c>
    </row>
    <row r="4" spans="1:5" ht="21.75">
      <c r="A4" s="139">
        <v>1</v>
      </c>
      <c r="B4" s="140" t="s">
        <v>204</v>
      </c>
      <c r="C4" s="141" t="s">
        <v>205</v>
      </c>
      <c r="D4" s="142"/>
      <c r="E4" s="139"/>
    </row>
    <row r="5" spans="1:5" ht="65.25">
      <c r="A5" s="139">
        <v>2</v>
      </c>
      <c r="B5" s="140" t="s">
        <v>206</v>
      </c>
      <c r="C5" s="141" t="s">
        <v>207</v>
      </c>
      <c r="D5" s="142"/>
      <c r="E5" s="139"/>
    </row>
    <row r="6" spans="1:5" ht="65.25">
      <c r="A6" s="139">
        <v>3</v>
      </c>
      <c r="B6" s="140" t="s">
        <v>208</v>
      </c>
      <c r="C6" s="143" t="s">
        <v>209</v>
      </c>
      <c r="D6" s="142"/>
      <c r="E6" s="139"/>
    </row>
    <row r="7" spans="1:5" ht="43.5">
      <c r="A7" s="216">
        <v>4</v>
      </c>
      <c r="B7" s="140" t="s">
        <v>210</v>
      </c>
      <c r="C7" s="218" t="s">
        <v>211</v>
      </c>
      <c r="D7" s="142"/>
      <c r="E7" s="139"/>
    </row>
    <row r="8" spans="1:5" ht="43.5">
      <c r="A8" s="217"/>
      <c r="B8" s="140" t="s">
        <v>212</v>
      </c>
      <c r="C8" s="219"/>
      <c r="D8" s="142"/>
      <c r="E8" s="139"/>
    </row>
    <row r="9" spans="1:5" ht="43.5">
      <c r="A9" s="216">
        <v>5</v>
      </c>
      <c r="B9" s="140" t="s">
        <v>213</v>
      </c>
      <c r="C9" s="143" t="s">
        <v>214</v>
      </c>
      <c r="D9" s="142"/>
      <c r="E9" s="139"/>
    </row>
    <row r="10" spans="1:5" ht="43.5">
      <c r="A10" s="217"/>
      <c r="B10" s="140" t="s">
        <v>215</v>
      </c>
      <c r="C10" s="143" t="s">
        <v>216</v>
      </c>
      <c r="D10" s="142"/>
      <c r="E10" s="139"/>
    </row>
    <row r="11" spans="1:5" ht="65.25">
      <c r="A11" s="139">
        <v>6</v>
      </c>
      <c r="B11" s="140" t="s">
        <v>217</v>
      </c>
      <c r="C11" s="143" t="s">
        <v>218</v>
      </c>
      <c r="D11" s="142"/>
      <c r="E11" s="139"/>
    </row>
    <row r="12" spans="1:5" ht="43.5">
      <c r="A12" s="216">
        <v>7</v>
      </c>
      <c r="B12" s="140" t="s">
        <v>219</v>
      </c>
      <c r="C12" s="144" t="s">
        <v>220</v>
      </c>
      <c r="D12" s="142"/>
      <c r="E12" s="139"/>
    </row>
    <row r="13" spans="1:5" ht="43.5">
      <c r="A13" s="217"/>
      <c r="B13" s="140" t="s">
        <v>221</v>
      </c>
      <c r="C13" s="144" t="s">
        <v>205</v>
      </c>
      <c r="D13" s="142"/>
      <c r="E13" s="139"/>
    </row>
    <row r="14" spans="1:5" ht="43.5">
      <c r="A14" s="139">
        <v>8</v>
      </c>
      <c r="B14" s="140" t="s">
        <v>222</v>
      </c>
      <c r="C14" s="141" t="s">
        <v>205</v>
      </c>
      <c r="D14" s="142"/>
      <c r="E14" s="139"/>
    </row>
    <row r="15" spans="1:5" ht="87">
      <c r="A15" s="216">
        <v>9</v>
      </c>
      <c r="B15" s="140" t="s">
        <v>223</v>
      </c>
      <c r="C15" s="145" t="s">
        <v>220</v>
      </c>
      <c r="D15" s="142"/>
      <c r="E15" s="139"/>
    </row>
    <row r="16" spans="1:5" ht="87">
      <c r="A16" s="217"/>
      <c r="B16" s="140" t="s">
        <v>224</v>
      </c>
      <c r="C16" s="145" t="s">
        <v>205</v>
      </c>
      <c r="D16" s="142"/>
      <c r="E16" s="139"/>
    </row>
    <row r="17" spans="1:5" ht="87">
      <c r="A17" s="139">
        <v>10</v>
      </c>
      <c r="B17" s="140" t="s">
        <v>225</v>
      </c>
      <c r="C17" s="143" t="s">
        <v>226</v>
      </c>
      <c r="D17" s="142"/>
      <c r="E17" s="139"/>
    </row>
    <row r="18" spans="1:5" ht="43.5">
      <c r="A18" s="139">
        <v>11</v>
      </c>
      <c r="B18" s="140" t="s">
        <v>227</v>
      </c>
      <c r="C18" s="141" t="s">
        <v>205</v>
      </c>
      <c r="D18" s="142"/>
      <c r="E18" s="139"/>
    </row>
    <row r="19" spans="1:5" ht="87">
      <c r="A19" s="139">
        <v>12</v>
      </c>
      <c r="B19" s="140" t="s">
        <v>228</v>
      </c>
      <c r="C19" s="143" t="s">
        <v>229</v>
      </c>
      <c r="D19" s="142"/>
      <c r="E19" s="139"/>
    </row>
    <row r="20" spans="1:5" ht="87">
      <c r="A20" s="216">
        <v>13</v>
      </c>
      <c r="B20" s="140" t="s">
        <v>230</v>
      </c>
      <c r="C20" s="143" t="s">
        <v>231</v>
      </c>
      <c r="D20" s="142"/>
      <c r="E20" s="139"/>
    </row>
    <row r="21" spans="1:5" ht="108.75">
      <c r="A21" s="217"/>
      <c r="B21" s="140" t="s">
        <v>232</v>
      </c>
      <c r="C21" s="143" t="s">
        <v>233</v>
      </c>
      <c r="D21" s="142"/>
      <c r="E21" s="139"/>
    </row>
    <row r="22" spans="1:5" ht="65.25">
      <c r="A22" s="139">
        <v>14</v>
      </c>
      <c r="B22" s="140" t="s">
        <v>234</v>
      </c>
      <c r="C22" s="145" t="s">
        <v>195</v>
      </c>
      <c r="D22" s="142"/>
      <c r="E22" s="139"/>
    </row>
    <row r="23" spans="1:5" ht="87">
      <c r="A23" s="139">
        <v>15</v>
      </c>
      <c r="B23" s="140" t="s">
        <v>235</v>
      </c>
      <c r="C23" s="143" t="s">
        <v>226</v>
      </c>
      <c r="D23" s="142"/>
      <c r="E23" s="139"/>
    </row>
    <row r="24" spans="1:5" ht="65.25">
      <c r="A24" s="139">
        <v>16</v>
      </c>
      <c r="B24" s="140" t="s">
        <v>236</v>
      </c>
      <c r="C24" s="144" t="s">
        <v>237</v>
      </c>
      <c r="D24" s="142"/>
      <c r="E24" s="139"/>
    </row>
    <row r="25" spans="1:5" ht="174">
      <c r="A25" s="139">
        <v>17</v>
      </c>
      <c r="B25" s="140" t="s">
        <v>238</v>
      </c>
      <c r="C25" s="143" t="s">
        <v>239</v>
      </c>
      <c r="D25" s="142"/>
      <c r="E25" s="139"/>
    </row>
    <row r="26" spans="1:5" ht="65.25">
      <c r="A26" s="139">
        <v>18</v>
      </c>
      <c r="B26" s="140" t="s">
        <v>240</v>
      </c>
      <c r="C26" s="144" t="s">
        <v>241</v>
      </c>
      <c r="D26" s="142"/>
      <c r="E26" s="139"/>
    </row>
    <row r="27" spans="1:5" ht="43.5">
      <c r="A27" s="216">
        <v>9</v>
      </c>
      <c r="B27" s="140" t="s">
        <v>242</v>
      </c>
      <c r="C27" s="144" t="s">
        <v>243</v>
      </c>
      <c r="D27" s="142"/>
      <c r="E27" s="139"/>
    </row>
    <row r="28" spans="1:5" ht="43.5">
      <c r="A28" s="217"/>
      <c r="B28" s="140" t="s">
        <v>244</v>
      </c>
      <c r="C28" s="144" t="s">
        <v>245</v>
      </c>
      <c r="D28" s="142"/>
      <c r="E28" s="139"/>
    </row>
    <row r="29" spans="1:5" ht="108.75">
      <c r="A29" s="216">
        <v>20</v>
      </c>
      <c r="B29" s="140" t="s">
        <v>246</v>
      </c>
      <c r="C29" s="143" t="s">
        <v>247</v>
      </c>
      <c r="D29" s="142"/>
      <c r="E29" s="139"/>
    </row>
    <row r="30" spans="1:5" ht="65.25">
      <c r="A30" s="217"/>
      <c r="B30" s="140" t="s">
        <v>248</v>
      </c>
      <c r="C30" s="143" t="s">
        <v>196</v>
      </c>
      <c r="D30" s="142"/>
      <c r="E30" s="139"/>
    </row>
    <row r="31" spans="1:5" ht="130.5">
      <c r="A31" s="139">
        <v>21</v>
      </c>
      <c r="B31" s="140" t="s">
        <v>249</v>
      </c>
      <c r="C31" s="143" t="s">
        <v>250</v>
      </c>
      <c r="D31" s="142"/>
      <c r="E31" s="139"/>
    </row>
    <row r="32" spans="1:5" ht="217.5">
      <c r="A32" s="139">
        <v>22</v>
      </c>
      <c r="B32" s="140" t="s">
        <v>251</v>
      </c>
      <c r="C32" s="143" t="s">
        <v>252</v>
      </c>
      <c r="D32" s="142"/>
      <c r="E32" s="139"/>
    </row>
    <row r="33" spans="1:5" ht="174">
      <c r="A33" s="139">
        <v>23</v>
      </c>
      <c r="B33" s="140" t="s">
        <v>266</v>
      </c>
      <c r="C33" s="143" t="s">
        <v>267</v>
      </c>
      <c r="D33" s="142"/>
      <c r="E33" s="139"/>
    </row>
  </sheetData>
  <sheetProtection/>
  <mergeCells count="13">
    <mergeCell ref="A9:A10"/>
    <mergeCell ref="A12:A13"/>
    <mergeCell ref="A15:A16"/>
    <mergeCell ref="A20:A21"/>
    <mergeCell ref="A27:A28"/>
    <mergeCell ref="A29:A30"/>
    <mergeCell ref="A1:E1"/>
    <mergeCell ref="A2:A3"/>
    <mergeCell ref="B2:B3"/>
    <mergeCell ref="C2:C3"/>
    <mergeCell ref="D2:E2"/>
    <mergeCell ref="A7:A8"/>
    <mergeCell ref="C7:C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55.7109375" style="136" customWidth="1"/>
    <col min="2" max="2" width="43.421875" style="148" customWidth="1"/>
    <col min="3" max="3" width="11.28125" style="148" bestFit="1" customWidth="1"/>
    <col min="4" max="4" width="9.140625" style="148" customWidth="1"/>
    <col min="5" max="16384" width="9.140625" style="136" customWidth="1"/>
  </cols>
  <sheetData>
    <row r="1" spans="1:256" ht="23.25">
      <c r="A1" s="223" t="s">
        <v>124</v>
      </c>
      <c r="B1" s="223"/>
      <c r="C1" s="223"/>
      <c r="D1" s="22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3.25">
      <c r="A2" s="224" t="s">
        <v>183</v>
      </c>
      <c r="B2" s="224"/>
      <c r="C2" s="224"/>
      <c r="D2" s="22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24">
      <c r="A3" s="225" t="s">
        <v>108</v>
      </c>
      <c r="B3" s="225"/>
      <c r="C3" s="225"/>
      <c r="D3" s="225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ht="21.75"/>
    <row r="5" spans="1:4" ht="21.75">
      <c r="A5" s="213" t="s">
        <v>101</v>
      </c>
      <c r="B5" s="226" t="s">
        <v>43</v>
      </c>
      <c r="C5" s="215" t="s">
        <v>192</v>
      </c>
      <c r="D5" s="215"/>
    </row>
    <row r="6" spans="1:4" ht="21.75">
      <c r="A6" s="213"/>
      <c r="B6" s="226"/>
      <c r="C6" s="155" t="s">
        <v>198</v>
      </c>
      <c r="D6" s="138" t="s">
        <v>194</v>
      </c>
    </row>
    <row r="7" spans="1:4" ht="130.5">
      <c r="A7" s="151" t="s">
        <v>253</v>
      </c>
      <c r="B7" s="143" t="s">
        <v>254</v>
      </c>
      <c r="C7" s="139"/>
      <c r="D7" s="139">
        <f>C7</f>
        <v>0</v>
      </c>
    </row>
    <row r="8" spans="1:4" ht="391.5">
      <c r="A8" s="151" t="s">
        <v>255</v>
      </c>
      <c r="B8" s="143" t="s">
        <v>256</v>
      </c>
      <c r="C8" s="139"/>
      <c r="D8" s="139">
        <f>C8</f>
        <v>0</v>
      </c>
    </row>
    <row r="9" spans="1:4" ht="261">
      <c r="A9" s="151" t="s">
        <v>257</v>
      </c>
      <c r="B9" s="143" t="s">
        <v>268</v>
      </c>
      <c r="C9" s="139"/>
      <c r="D9" s="293">
        <f>IF(C9&gt;=4.37,4,((C9*4)/4.37))</f>
        <v>0</v>
      </c>
    </row>
    <row r="10" spans="1:4" ht="195.75">
      <c r="A10" s="151" t="s">
        <v>258</v>
      </c>
      <c r="B10" s="143" t="s">
        <v>269</v>
      </c>
      <c r="C10" s="139"/>
      <c r="D10" s="293">
        <f>IF(C10&gt;=4.51,3,((C10*3)/4.51))</f>
        <v>0</v>
      </c>
    </row>
    <row r="11" spans="1:4" ht="63">
      <c r="A11" s="140" t="s">
        <v>259</v>
      </c>
      <c r="B11" s="143" t="s">
        <v>270</v>
      </c>
      <c r="C11" s="143"/>
      <c r="D11" s="293">
        <f>IF(C11&gt;=4.51,3,((C11*3)/4.51))</f>
        <v>0</v>
      </c>
    </row>
    <row r="12" spans="1:4" ht="159">
      <c r="A12" s="220" t="s">
        <v>260</v>
      </c>
      <c r="B12" s="152" t="s">
        <v>261</v>
      </c>
      <c r="C12" s="155"/>
      <c r="D12" s="139">
        <f>IF(C12&lt;=15,2.5,IF(C12&gt;45,0,(45-C12)*0.083333))</f>
        <v>2.5</v>
      </c>
    </row>
    <row r="13" spans="1:4" ht="42">
      <c r="A13" s="221"/>
      <c r="B13" s="140" t="s">
        <v>262</v>
      </c>
      <c r="C13" s="139"/>
      <c r="D13" s="139" t="str">
        <f>IF(C13=0,"0.5",IF(C13&gt;=1,"0"))</f>
        <v>0.5</v>
      </c>
    </row>
    <row r="14" spans="1:256" ht="21">
      <c r="A14" s="222" t="s">
        <v>199</v>
      </c>
      <c r="B14" s="222"/>
      <c r="C14" s="222"/>
      <c r="D14" s="153">
        <f>D7+D8+D9+D10+D11+D12+D13</f>
        <v>3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</row>
  </sheetData>
  <sheetProtection/>
  <mergeCells count="8">
    <mergeCell ref="A12:A13"/>
    <mergeCell ref="A14:C14"/>
    <mergeCell ref="A1:D1"/>
    <mergeCell ref="A2:D2"/>
    <mergeCell ref="A3:D3"/>
    <mergeCell ref="A5:A6"/>
    <mergeCell ref="B5:B6"/>
    <mergeCell ref="C5:D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zoomScaleSheetLayoutView="100" workbookViewId="0" topLeftCell="A82">
      <selection activeCell="E25" sqref="E25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109</v>
      </c>
    </row>
    <row r="2" ht="23.25">
      <c r="A2" s="3"/>
    </row>
    <row r="3" spans="1:8" ht="15.75" customHeight="1">
      <c r="A3" s="40"/>
      <c r="B3" s="41"/>
      <c r="C3" s="41"/>
      <c r="D3" s="41"/>
      <c r="E3" s="41"/>
      <c r="F3" s="41"/>
      <c r="G3" s="41"/>
      <c r="H3" s="42"/>
    </row>
    <row r="4" spans="1:8" ht="24">
      <c r="A4" s="273" t="s">
        <v>7</v>
      </c>
      <c r="B4" s="274"/>
      <c r="C4" s="274"/>
      <c r="D4" s="274"/>
      <c r="E4" s="274"/>
      <c r="F4" s="274"/>
      <c r="G4" s="274"/>
      <c r="H4" s="275"/>
    </row>
    <row r="5" spans="1:8" ht="24">
      <c r="A5" s="273" t="s">
        <v>8</v>
      </c>
      <c r="B5" s="274"/>
      <c r="C5" s="274"/>
      <c r="D5" s="274"/>
      <c r="E5" s="274"/>
      <c r="F5" s="274"/>
      <c r="G5" s="274"/>
      <c r="H5" s="275"/>
    </row>
    <row r="6" spans="1:8" ht="30">
      <c r="A6" s="43"/>
      <c r="B6" s="22"/>
      <c r="C6" s="22"/>
      <c r="D6" s="22"/>
      <c r="E6" s="22"/>
      <c r="F6" s="22"/>
      <c r="G6" s="22"/>
      <c r="H6" s="23"/>
    </row>
    <row r="7" spans="1:8" ht="30">
      <c r="A7" s="43"/>
      <c r="B7" s="22"/>
      <c r="C7" s="22"/>
      <c r="D7" s="22"/>
      <c r="E7" s="22"/>
      <c r="F7" s="22"/>
      <c r="G7" s="22"/>
      <c r="H7" s="23"/>
    </row>
    <row r="8" spans="1:8" ht="24">
      <c r="A8" s="235" t="s">
        <v>264</v>
      </c>
      <c r="B8" s="233"/>
      <c r="C8" s="233"/>
      <c r="D8" s="233"/>
      <c r="E8" s="233"/>
      <c r="F8" s="233"/>
      <c r="G8" s="233"/>
      <c r="H8" s="236"/>
    </row>
    <row r="9" spans="1:8" ht="24">
      <c r="A9" s="126"/>
      <c r="B9" s="14"/>
      <c r="C9" s="228" t="s">
        <v>263</v>
      </c>
      <c r="D9" s="228"/>
      <c r="E9" s="228"/>
      <c r="F9" s="14"/>
      <c r="G9" s="14"/>
      <c r="H9" s="127"/>
    </row>
    <row r="10" spans="1:8" ht="24">
      <c r="A10" s="227" t="s">
        <v>94</v>
      </c>
      <c r="B10" s="228"/>
      <c r="C10" s="228"/>
      <c r="D10" s="228"/>
      <c r="E10" s="228"/>
      <c r="F10" s="228"/>
      <c r="G10" s="228"/>
      <c r="H10" s="229"/>
    </row>
    <row r="11" spans="1:8" ht="18" customHeight="1">
      <c r="A11" s="44"/>
      <c r="B11" s="22"/>
      <c r="C11" s="22"/>
      <c r="D11" s="22"/>
      <c r="E11" s="22"/>
      <c r="F11" s="22"/>
      <c r="G11" s="22"/>
      <c r="H11" s="23"/>
    </row>
    <row r="12" spans="1:8" ht="24">
      <c r="A12" s="44"/>
      <c r="B12" s="22"/>
      <c r="C12" s="22"/>
      <c r="D12" s="22"/>
      <c r="E12" s="22"/>
      <c r="F12" s="22"/>
      <c r="G12" s="22"/>
      <c r="H12" s="23"/>
    </row>
    <row r="13" spans="1:8" ht="24">
      <c r="A13" s="235" t="s">
        <v>185</v>
      </c>
      <c r="B13" s="233"/>
      <c r="C13" s="233"/>
      <c r="D13" s="233"/>
      <c r="E13" s="233"/>
      <c r="F13" s="233"/>
      <c r="G13" s="233"/>
      <c r="H13" s="236"/>
    </row>
    <row r="14" spans="1:8" ht="24">
      <c r="A14" s="126"/>
      <c r="B14" s="14"/>
      <c r="C14" s="228" t="s">
        <v>184</v>
      </c>
      <c r="D14" s="228"/>
      <c r="E14" s="228"/>
      <c r="F14" s="14"/>
      <c r="G14" s="14"/>
      <c r="H14" s="127"/>
    </row>
    <row r="15" spans="1:8" ht="24">
      <c r="A15" s="227" t="s">
        <v>94</v>
      </c>
      <c r="B15" s="228"/>
      <c r="C15" s="228"/>
      <c r="D15" s="228"/>
      <c r="E15" s="228"/>
      <c r="F15" s="228"/>
      <c r="G15" s="228"/>
      <c r="H15" s="229"/>
    </row>
    <row r="16" spans="1:8" ht="18.75" customHeight="1">
      <c r="A16" s="45"/>
      <c r="B16" s="22"/>
      <c r="C16" s="22"/>
      <c r="D16" s="22"/>
      <c r="E16" s="22"/>
      <c r="F16" s="22"/>
      <c r="G16" s="22"/>
      <c r="H16" s="23"/>
    </row>
    <row r="17" spans="1:8" ht="30">
      <c r="A17" s="45"/>
      <c r="B17" s="22"/>
      <c r="C17" s="22"/>
      <c r="D17" s="22"/>
      <c r="E17" s="22"/>
      <c r="F17" s="22"/>
      <c r="G17" s="22"/>
      <c r="H17" s="23"/>
    </row>
    <row r="18" spans="1:8" ht="24">
      <c r="A18" s="235" t="s">
        <v>173</v>
      </c>
      <c r="B18" s="233"/>
      <c r="C18" s="233"/>
      <c r="D18" s="233"/>
      <c r="E18" s="233"/>
      <c r="F18" s="233"/>
      <c r="G18" s="233"/>
      <c r="H18" s="236"/>
    </row>
    <row r="19" spans="1:8" ht="24">
      <c r="A19" s="126"/>
      <c r="B19" s="14"/>
      <c r="C19" s="228" t="s">
        <v>265</v>
      </c>
      <c r="D19" s="228"/>
      <c r="E19" s="228"/>
      <c r="F19" s="14"/>
      <c r="G19" s="14"/>
      <c r="H19" s="127"/>
    </row>
    <row r="20" spans="1:8" ht="24">
      <c r="A20" s="227" t="s">
        <v>94</v>
      </c>
      <c r="B20" s="228"/>
      <c r="C20" s="228"/>
      <c r="D20" s="228"/>
      <c r="E20" s="228"/>
      <c r="F20" s="228"/>
      <c r="G20" s="228"/>
      <c r="H20" s="229"/>
    </row>
    <row r="21" spans="1:8" ht="33" customHeight="1">
      <c r="A21" s="46"/>
      <c r="B21" s="22"/>
      <c r="C21" s="22"/>
      <c r="D21" s="22"/>
      <c r="E21" s="22"/>
      <c r="F21" s="22"/>
      <c r="G21" s="22"/>
      <c r="H21" s="23"/>
    </row>
    <row r="22" spans="1:8" ht="24">
      <c r="A22" s="235" t="s">
        <v>174</v>
      </c>
      <c r="B22" s="233"/>
      <c r="C22" s="233"/>
      <c r="D22" s="233"/>
      <c r="E22" s="233"/>
      <c r="F22" s="233"/>
      <c r="G22" s="233"/>
      <c r="H22" s="236"/>
    </row>
    <row r="23" spans="1:8" ht="24">
      <c r="A23" s="126"/>
      <c r="B23" s="14"/>
      <c r="C23" s="228" t="s">
        <v>182</v>
      </c>
      <c r="D23" s="228"/>
      <c r="E23" s="228"/>
      <c r="F23" s="14"/>
      <c r="G23" s="14"/>
      <c r="H23" s="127"/>
    </row>
    <row r="24" spans="1:8" ht="24">
      <c r="A24" s="227" t="s">
        <v>96</v>
      </c>
      <c r="B24" s="228"/>
      <c r="C24" s="228"/>
      <c r="D24" s="228"/>
      <c r="E24" s="228"/>
      <c r="F24" s="228"/>
      <c r="G24" s="228"/>
      <c r="H24" s="229"/>
    </row>
    <row r="25" spans="1:8" ht="12" customHeight="1">
      <c r="A25" s="46"/>
      <c r="B25" s="22"/>
      <c r="C25" s="22"/>
      <c r="D25" s="22"/>
      <c r="E25" s="22"/>
      <c r="F25" s="22"/>
      <c r="G25" s="22"/>
      <c r="H25" s="23"/>
    </row>
    <row r="26" spans="1:8" ht="24">
      <c r="A26" s="46"/>
      <c r="B26" s="22"/>
      <c r="C26" s="22"/>
      <c r="D26" s="22"/>
      <c r="E26" s="22"/>
      <c r="F26" s="22"/>
      <c r="G26" s="22"/>
      <c r="H26" s="23"/>
    </row>
    <row r="27" spans="1:8" ht="24">
      <c r="A27" s="227" t="s">
        <v>95</v>
      </c>
      <c r="B27" s="228"/>
      <c r="C27" s="228"/>
      <c r="D27" s="228"/>
      <c r="E27" s="228"/>
      <c r="F27" s="228"/>
      <c r="G27" s="228"/>
      <c r="H27" s="229"/>
    </row>
    <row r="28" spans="1:8" ht="24">
      <c r="A28" s="126"/>
      <c r="B28" s="14"/>
      <c r="C28" s="228" t="s">
        <v>186</v>
      </c>
      <c r="D28" s="228"/>
      <c r="E28" s="228"/>
      <c r="F28" s="14"/>
      <c r="G28" s="14"/>
      <c r="H28" s="127"/>
    </row>
    <row r="29" spans="1:8" ht="24">
      <c r="A29" s="227" t="s">
        <v>96</v>
      </c>
      <c r="B29" s="228"/>
      <c r="C29" s="228"/>
      <c r="D29" s="228"/>
      <c r="E29" s="228"/>
      <c r="F29" s="228"/>
      <c r="G29" s="228"/>
      <c r="H29" s="229"/>
    </row>
    <row r="30" spans="1:8" ht="24">
      <c r="A30" s="47"/>
      <c r="B30" s="26"/>
      <c r="C30" s="26"/>
      <c r="D30" s="26"/>
      <c r="E30" s="26"/>
      <c r="F30" s="26"/>
      <c r="G30" s="26"/>
      <c r="H30" s="27"/>
    </row>
    <row r="31" ht="23.25">
      <c r="A31" s="3" t="s">
        <v>110</v>
      </c>
    </row>
    <row r="32" ht="29.25" customHeight="1">
      <c r="A32" s="11" t="s">
        <v>9</v>
      </c>
    </row>
    <row r="33" spans="1:2" ht="28.5" customHeight="1">
      <c r="A33" s="11" t="s">
        <v>10</v>
      </c>
      <c r="B33" s="11" t="s">
        <v>175</v>
      </c>
    </row>
    <row r="34" spans="2:3" ht="24">
      <c r="B34" s="11" t="s">
        <v>11</v>
      </c>
      <c r="C34" s="11" t="s">
        <v>97</v>
      </c>
    </row>
    <row r="35" spans="1:2" ht="27" customHeight="1">
      <c r="A35" s="11" t="s">
        <v>176</v>
      </c>
      <c r="B35" s="48"/>
    </row>
    <row r="36" spans="1:8" ht="12.75" customHeight="1">
      <c r="A36" s="276" t="s">
        <v>12</v>
      </c>
      <c r="B36" s="277"/>
      <c r="C36" s="278"/>
      <c r="D36" s="243" t="s">
        <v>13</v>
      </c>
      <c r="E36" s="244"/>
      <c r="F36" s="245"/>
      <c r="G36" s="286" t="s">
        <v>14</v>
      </c>
      <c r="H36" s="287"/>
    </row>
    <row r="37" spans="1:8" ht="13.5" customHeight="1">
      <c r="A37" s="279"/>
      <c r="B37" s="280"/>
      <c r="C37" s="281"/>
      <c r="D37" s="241"/>
      <c r="E37" s="285"/>
      <c r="F37" s="242"/>
      <c r="G37" s="288"/>
      <c r="H37" s="289"/>
    </row>
    <row r="38" spans="1:8" ht="24" customHeight="1">
      <c r="A38" s="282"/>
      <c r="B38" s="283"/>
      <c r="C38" s="284"/>
      <c r="D38" s="292" t="s">
        <v>26</v>
      </c>
      <c r="E38" s="292"/>
      <c r="F38" s="49" t="s">
        <v>15</v>
      </c>
      <c r="G38" s="290"/>
      <c r="H38" s="291"/>
    </row>
    <row r="39" spans="1:8" ht="24" customHeight="1">
      <c r="A39" s="270" t="s">
        <v>16</v>
      </c>
      <c r="B39" s="271"/>
      <c r="C39" s="272"/>
      <c r="D39" s="268"/>
      <c r="E39" s="269"/>
      <c r="F39" s="50"/>
      <c r="G39" s="51"/>
      <c r="H39" s="52"/>
    </row>
    <row r="40" spans="1:8" ht="24" customHeight="1">
      <c r="A40" s="267" t="s">
        <v>17</v>
      </c>
      <c r="B40" s="267"/>
      <c r="C40" s="267"/>
      <c r="D40" s="268"/>
      <c r="E40" s="269"/>
      <c r="F40" s="50"/>
      <c r="G40" s="51"/>
      <c r="H40" s="52"/>
    </row>
    <row r="41" spans="1:8" ht="24" customHeight="1">
      <c r="A41" s="267" t="s">
        <v>18</v>
      </c>
      <c r="B41" s="267"/>
      <c r="C41" s="267"/>
      <c r="D41" s="268"/>
      <c r="E41" s="269"/>
      <c r="F41" s="50"/>
      <c r="G41" s="51"/>
      <c r="H41" s="52"/>
    </row>
    <row r="42" spans="1:8" ht="24" customHeight="1">
      <c r="A42" s="267" t="s">
        <v>19</v>
      </c>
      <c r="B42" s="267"/>
      <c r="C42" s="267"/>
      <c r="D42" s="268"/>
      <c r="E42" s="269"/>
      <c r="F42" s="50"/>
      <c r="G42" s="51"/>
      <c r="H42" s="52"/>
    </row>
    <row r="43" spans="1:8" ht="24" customHeight="1">
      <c r="A43" s="267" t="s">
        <v>20</v>
      </c>
      <c r="B43" s="267"/>
      <c r="C43" s="267"/>
      <c r="D43" s="268"/>
      <c r="E43" s="269"/>
      <c r="F43" s="50"/>
      <c r="G43" s="51"/>
      <c r="H43" s="52"/>
    </row>
    <row r="44" spans="1:8" ht="24" customHeight="1">
      <c r="A44" s="267" t="s">
        <v>21</v>
      </c>
      <c r="B44" s="267"/>
      <c r="C44" s="267"/>
      <c r="D44" s="268"/>
      <c r="E44" s="269"/>
      <c r="F44" s="50"/>
      <c r="G44" s="51"/>
      <c r="H44" s="52"/>
    </row>
    <row r="45" spans="1:8" ht="24" customHeight="1">
      <c r="A45" s="267" t="s">
        <v>22</v>
      </c>
      <c r="B45" s="267"/>
      <c r="C45" s="267"/>
      <c r="D45" s="268"/>
      <c r="E45" s="269"/>
      <c r="F45" s="50"/>
      <c r="G45" s="51"/>
      <c r="H45" s="52"/>
    </row>
    <row r="46" spans="1:8" ht="24" customHeight="1">
      <c r="A46" s="64"/>
      <c r="B46" s="64"/>
      <c r="C46" s="64"/>
      <c r="D46" s="14"/>
      <c r="E46" s="14"/>
      <c r="F46" s="13"/>
      <c r="G46" s="13"/>
      <c r="H46" s="13"/>
    </row>
    <row r="47" spans="1:8" ht="24" customHeight="1">
      <c r="A47" s="64"/>
      <c r="B47" s="64"/>
      <c r="C47" s="64"/>
      <c r="D47" s="14"/>
      <c r="E47" s="14"/>
      <c r="F47" s="13"/>
      <c r="G47" s="13"/>
      <c r="H47" s="13"/>
    </row>
    <row r="48" spans="1:8" ht="24" customHeight="1">
      <c r="A48" s="64"/>
      <c r="B48" s="64"/>
      <c r="C48" s="64"/>
      <c r="D48" s="14"/>
      <c r="E48" s="14"/>
      <c r="F48" s="13"/>
      <c r="G48" s="13"/>
      <c r="H48" s="13"/>
    </row>
    <row r="49" spans="1:8" ht="24" customHeight="1">
      <c r="A49" s="64"/>
      <c r="B49" s="64"/>
      <c r="C49" s="105" t="s">
        <v>147</v>
      </c>
      <c r="D49" s="228"/>
      <c r="E49" s="228"/>
      <c r="F49" s="228"/>
      <c r="G49" s="105" t="s">
        <v>148</v>
      </c>
      <c r="H49" s="105"/>
    </row>
    <row r="50" spans="1:8" s="66" customFormat="1" ht="30" customHeight="1">
      <c r="A50" s="65"/>
      <c r="B50" s="65"/>
      <c r="C50" s="260" t="s">
        <v>100</v>
      </c>
      <c r="D50" s="260"/>
      <c r="E50" s="260"/>
      <c r="F50" s="260"/>
      <c r="G50" s="260"/>
      <c r="H50" s="260"/>
    </row>
    <row r="51" spans="1:8" ht="24" customHeight="1">
      <c r="A51" s="64"/>
      <c r="B51" s="64"/>
      <c r="C51" s="64"/>
      <c r="D51" s="64"/>
      <c r="E51" s="64"/>
      <c r="F51" s="64"/>
      <c r="G51" s="64"/>
      <c r="H51" s="64"/>
    </row>
    <row r="52" spans="1:8" ht="24" customHeight="1">
      <c r="A52" s="64"/>
      <c r="B52" s="64"/>
      <c r="C52" s="64"/>
      <c r="D52" s="64"/>
      <c r="E52" s="64"/>
      <c r="F52" s="64"/>
      <c r="G52" s="64"/>
      <c r="H52" s="64"/>
    </row>
    <row r="53" spans="1:8" ht="24" customHeight="1">
      <c r="A53" s="64"/>
      <c r="B53" s="64"/>
      <c r="C53" s="64"/>
      <c r="D53" s="64"/>
      <c r="E53" s="64"/>
      <c r="F53" s="64"/>
      <c r="G53" s="64"/>
      <c r="H53" s="64"/>
    </row>
    <row r="54" spans="1:8" ht="24" customHeight="1">
      <c r="A54" s="64"/>
      <c r="B54" s="64"/>
      <c r="C54" s="64"/>
      <c r="D54" s="64"/>
      <c r="E54" s="64"/>
      <c r="F54" s="64"/>
      <c r="G54" s="64"/>
      <c r="H54" s="64"/>
    </row>
    <row r="55" spans="1:8" ht="24" customHeight="1">
      <c r="A55" s="64"/>
      <c r="B55" s="64"/>
      <c r="C55" s="64"/>
      <c r="D55" s="64"/>
      <c r="E55" s="64"/>
      <c r="F55" s="64"/>
      <c r="G55" s="64"/>
      <c r="H55" s="64"/>
    </row>
    <row r="56" spans="1:8" ht="24" customHeight="1">
      <c r="A56" s="64"/>
      <c r="B56" s="64"/>
      <c r="C56" s="64"/>
      <c r="D56" s="64"/>
      <c r="E56" s="64"/>
      <c r="F56" s="64"/>
      <c r="G56" s="64"/>
      <c r="H56" s="64"/>
    </row>
    <row r="57" spans="1:8" ht="24" customHeight="1">
      <c r="A57" s="64"/>
      <c r="B57" s="64"/>
      <c r="C57" s="64"/>
      <c r="D57" s="64"/>
      <c r="E57" s="64"/>
      <c r="F57" s="64"/>
      <c r="G57" s="64"/>
      <c r="H57" s="64"/>
    </row>
    <row r="58" spans="1:8" ht="24" customHeight="1">
      <c r="A58" s="64"/>
      <c r="B58" s="64"/>
      <c r="C58" s="64"/>
      <c r="D58" s="64"/>
      <c r="E58" s="64"/>
      <c r="F58" s="64"/>
      <c r="G58" s="64"/>
      <c r="H58" s="64"/>
    </row>
    <row r="62" ht="23.25">
      <c r="A62" s="12" t="s">
        <v>111</v>
      </c>
    </row>
    <row r="63" ht="5.25" customHeight="1"/>
    <row r="64" spans="1:8" ht="12.75" customHeight="1">
      <c r="A64" s="261" t="s">
        <v>23</v>
      </c>
      <c r="B64" s="262"/>
      <c r="C64" s="262"/>
      <c r="D64" s="263"/>
      <c r="E64" s="243" t="s">
        <v>27</v>
      </c>
      <c r="F64" s="245"/>
      <c r="G64" s="243" t="s">
        <v>6</v>
      </c>
      <c r="H64" s="245"/>
    </row>
    <row r="65" spans="1:8" ht="12.75" customHeight="1">
      <c r="A65" s="264"/>
      <c r="B65" s="265"/>
      <c r="C65" s="265"/>
      <c r="D65" s="266"/>
      <c r="E65" s="241"/>
      <c r="F65" s="242"/>
      <c r="G65" s="241"/>
      <c r="H65" s="242"/>
    </row>
    <row r="66" spans="1:8" s="69" customFormat="1" ht="21.75" customHeight="1">
      <c r="A66" s="249" t="s">
        <v>63</v>
      </c>
      <c r="B66" s="250"/>
      <c r="C66" s="250"/>
      <c r="D66" s="68"/>
      <c r="E66" s="247">
        <v>40</v>
      </c>
      <c r="F66" s="248"/>
      <c r="G66" s="254"/>
      <c r="H66" s="254"/>
    </row>
    <row r="67" spans="1:8" s="69" customFormat="1" ht="24">
      <c r="A67" s="249" t="s">
        <v>136</v>
      </c>
      <c r="B67" s="250"/>
      <c r="C67" s="250"/>
      <c r="D67" s="251"/>
      <c r="E67" s="247">
        <v>40</v>
      </c>
      <c r="F67" s="248"/>
      <c r="G67" s="254"/>
      <c r="H67" s="254"/>
    </row>
    <row r="68" spans="1:8" s="69" customFormat="1" ht="45.75" customHeight="1">
      <c r="A68" s="249" t="s">
        <v>135</v>
      </c>
      <c r="B68" s="250"/>
      <c r="C68" s="250"/>
      <c r="D68" s="251"/>
      <c r="E68" s="247">
        <v>20</v>
      </c>
      <c r="F68" s="248"/>
      <c r="G68" s="252"/>
      <c r="H68" s="253"/>
    </row>
    <row r="69" spans="1:8" ht="24">
      <c r="A69" s="255" t="s">
        <v>24</v>
      </c>
      <c r="B69" s="256"/>
      <c r="C69" s="256"/>
      <c r="D69" s="257"/>
      <c r="E69" s="258">
        <v>100</v>
      </c>
      <c r="F69" s="259"/>
      <c r="G69" s="246"/>
      <c r="H69" s="246"/>
    </row>
    <row r="70" ht="9" customHeight="1"/>
    <row r="71" spans="1:3" ht="23.25">
      <c r="A71" s="237" t="s">
        <v>25</v>
      </c>
      <c r="B71" s="237"/>
      <c r="C71" s="237"/>
    </row>
    <row r="72" spans="1:3" ht="24">
      <c r="A72" s="4" t="s">
        <v>84</v>
      </c>
      <c r="B72" s="4"/>
      <c r="C72" s="11" t="s">
        <v>64</v>
      </c>
    </row>
    <row r="73" spans="1:4" ht="24">
      <c r="A73" s="4" t="s">
        <v>81</v>
      </c>
      <c r="C73" s="11" t="s">
        <v>65</v>
      </c>
      <c r="D73" s="53"/>
    </row>
    <row r="74" spans="1:3" ht="24">
      <c r="A74" s="4" t="s">
        <v>85</v>
      </c>
      <c r="C74" s="11" t="s">
        <v>66</v>
      </c>
    </row>
    <row r="75" spans="1:3" ht="24">
      <c r="A75" s="4" t="s">
        <v>86</v>
      </c>
      <c r="C75" s="11" t="s">
        <v>67</v>
      </c>
    </row>
    <row r="76" spans="1:3" ht="24">
      <c r="A76" s="4" t="s">
        <v>87</v>
      </c>
      <c r="C76" s="11" t="s">
        <v>68</v>
      </c>
    </row>
    <row r="77" spans="1:5" ht="32.25" customHeight="1">
      <c r="A77" s="234" t="s">
        <v>80</v>
      </c>
      <c r="B77" s="234"/>
      <c r="C77" s="234"/>
      <c r="D77" s="234"/>
      <c r="E77" s="234"/>
    </row>
    <row r="78" spans="2:7" ht="24">
      <c r="B78" s="54" t="s">
        <v>82</v>
      </c>
      <c r="C78" s="41"/>
      <c r="D78" s="41"/>
      <c r="E78" s="41"/>
      <c r="F78" s="41"/>
      <c r="G78" s="42"/>
    </row>
    <row r="79" spans="2:7" ht="24">
      <c r="B79" s="238" t="s">
        <v>83</v>
      </c>
      <c r="C79" s="239"/>
      <c r="D79" s="239"/>
      <c r="E79" s="239"/>
      <c r="F79" s="239"/>
      <c r="G79" s="240"/>
    </row>
    <row r="81" ht="24">
      <c r="A81" s="3" t="s">
        <v>112</v>
      </c>
    </row>
    <row r="83" spans="1:8" ht="24">
      <c r="A83" s="54" t="s">
        <v>28</v>
      </c>
      <c r="B83" s="41"/>
      <c r="C83" s="41"/>
      <c r="D83" s="41"/>
      <c r="E83" s="41"/>
      <c r="F83" s="41"/>
      <c r="G83" s="41"/>
      <c r="H83" s="42"/>
    </row>
    <row r="84" spans="1:8" ht="24">
      <c r="A84" s="44" t="s">
        <v>69</v>
      </c>
      <c r="B84" s="22"/>
      <c r="C84" s="22"/>
      <c r="D84" s="22"/>
      <c r="E84" s="22"/>
      <c r="F84" s="22"/>
      <c r="G84" s="22"/>
      <c r="H84" s="23"/>
    </row>
    <row r="85" spans="1:8" ht="24" customHeight="1">
      <c r="A85" s="44" t="s">
        <v>177</v>
      </c>
      <c r="B85" s="13"/>
      <c r="C85" s="13"/>
      <c r="D85" s="13"/>
      <c r="E85" s="13"/>
      <c r="F85" s="13"/>
      <c r="G85" s="13"/>
      <c r="H85" s="63"/>
    </row>
    <row r="86" spans="1:8" ht="24" customHeight="1">
      <c r="A86" s="44" t="s">
        <v>178</v>
      </c>
      <c r="B86" s="13"/>
      <c r="C86" s="13"/>
      <c r="D86" s="13"/>
      <c r="E86" s="13"/>
      <c r="F86" s="13"/>
      <c r="G86" s="13"/>
      <c r="H86" s="63"/>
    </row>
    <row r="87" spans="1:8" ht="24" customHeight="1">
      <c r="A87" s="44" t="s">
        <v>178</v>
      </c>
      <c r="B87" s="13"/>
      <c r="C87" s="13"/>
      <c r="D87" s="13"/>
      <c r="E87" s="13"/>
      <c r="F87" s="13"/>
      <c r="G87" s="13"/>
      <c r="H87" s="63"/>
    </row>
    <row r="88" spans="1:8" ht="15" hidden="1">
      <c r="A88" s="55"/>
      <c r="B88" s="22"/>
      <c r="C88" s="22"/>
      <c r="D88" s="22"/>
      <c r="E88" s="22"/>
      <c r="F88" s="22"/>
      <c r="G88" s="22"/>
      <c r="H88" s="23"/>
    </row>
    <row r="89" spans="1:8" ht="24">
      <c r="A89" s="44" t="s">
        <v>70</v>
      </c>
      <c r="B89" s="22"/>
      <c r="C89" s="22"/>
      <c r="D89" s="22"/>
      <c r="E89" s="22"/>
      <c r="F89" s="22"/>
      <c r="G89" s="22"/>
      <c r="H89" s="23"/>
    </row>
    <row r="90" spans="1:8" ht="24" customHeight="1">
      <c r="A90" s="44" t="s">
        <v>177</v>
      </c>
      <c r="B90" s="13"/>
      <c r="C90" s="13"/>
      <c r="D90" s="13"/>
      <c r="E90" s="13"/>
      <c r="F90" s="13"/>
      <c r="G90" s="13"/>
      <c r="H90" s="63"/>
    </row>
    <row r="91" spans="1:8" ht="24" customHeight="1">
      <c r="A91" s="44" t="s">
        <v>178</v>
      </c>
      <c r="B91" s="13"/>
      <c r="C91" s="13"/>
      <c r="D91" s="13"/>
      <c r="E91" s="13"/>
      <c r="F91" s="13"/>
      <c r="G91" s="13"/>
      <c r="H91" s="63"/>
    </row>
    <row r="92" spans="1:8" ht="24" customHeight="1">
      <c r="A92" s="44" t="s">
        <v>178</v>
      </c>
      <c r="B92" s="13"/>
      <c r="C92" s="13"/>
      <c r="D92" s="13"/>
      <c r="E92" s="13"/>
      <c r="F92" s="13"/>
      <c r="G92" s="13"/>
      <c r="H92" s="63"/>
    </row>
    <row r="93" spans="1:8" ht="24" customHeight="1">
      <c r="A93" s="44" t="s">
        <v>178</v>
      </c>
      <c r="B93" s="13"/>
      <c r="C93" s="13"/>
      <c r="D93" s="13"/>
      <c r="E93" s="13"/>
      <c r="F93" s="13"/>
      <c r="G93" s="13"/>
      <c r="H93" s="63"/>
    </row>
    <row r="94" spans="1:8" ht="15">
      <c r="A94" s="25"/>
      <c r="B94" s="26"/>
      <c r="C94" s="26"/>
      <c r="D94" s="26"/>
      <c r="E94" s="26"/>
      <c r="F94" s="26"/>
      <c r="G94" s="26"/>
      <c r="H94" s="27"/>
    </row>
    <row r="95" spans="1:6" ht="24">
      <c r="A95" s="237" t="s">
        <v>113</v>
      </c>
      <c r="B95" s="237"/>
      <c r="C95" s="237"/>
      <c r="D95" s="237"/>
      <c r="E95" s="237"/>
      <c r="F95" s="237"/>
    </row>
    <row r="97" spans="1:8" s="11" customFormat="1" ht="24">
      <c r="A97" s="56" t="s">
        <v>29</v>
      </c>
      <c r="B97" s="57"/>
      <c r="C97" s="243" t="s">
        <v>31</v>
      </c>
      <c r="D97" s="244"/>
      <c r="E97" s="244"/>
      <c r="F97" s="245"/>
      <c r="G97" s="40" t="s">
        <v>32</v>
      </c>
      <c r="H97" s="58"/>
    </row>
    <row r="98" spans="1:8" s="11" customFormat="1" ht="24">
      <c r="A98" s="241" t="s">
        <v>30</v>
      </c>
      <c r="B98" s="242"/>
      <c r="C98" s="59"/>
      <c r="D98" s="60"/>
      <c r="E98" s="60"/>
      <c r="F98" s="61"/>
      <c r="G98" s="241" t="s">
        <v>33</v>
      </c>
      <c r="H98" s="242"/>
    </row>
    <row r="99" spans="1:8" ht="21" customHeight="1">
      <c r="A99" s="230"/>
      <c r="B99" s="232"/>
      <c r="C99" s="230"/>
      <c r="D99" s="231"/>
      <c r="E99" s="231"/>
      <c r="F99" s="232"/>
      <c r="G99" s="230"/>
      <c r="H99" s="232"/>
    </row>
    <row r="100" spans="1:8" ht="21" customHeight="1">
      <c r="A100" s="230"/>
      <c r="B100" s="232"/>
      <c r="C100" s="230"/>
      <c r="D100" s="231"/>
      <c r="E100" s="231"/>
      <c r="F100" s="232"/>
      <c r="G100" s="230"/>
      <c r="H100" s="232"/>
    </row>
    <row r="101" spans="1:8" ht="21" customHeight="1">
      <c r="A101" s="230"/>
      <c r="B101" s="232"/>
      <c r="C101" s="230"/>
      <c r="D101" s="231"/>
      <c r="E101" s="231"/>
      <c r="F101" s="232"/>
      <c r="G101" s="230"/>
      <c r="H101" s="232"/>
    </row>
    <row r="102" spans="1:8" ht="21" customHeight="1">
      <c r="A102" s="230"/>
      <c r="B102" s="232"/>
      <c r="C102" s="230"/>
      <c r="D102" s="231"/>
      <c r="E102" s="231"/>
      <c r="F102" s="232"/>
      <c r="G102" s="230"/>
      <c r="H102" s="232"/>
    </row>
    <row r="103" spans="1:8" ht="21" customHeight="1">
      <c r="A103" s="230"/>
      <c r="B103" s="232"/>
      <c r="C103" s="230"/>
      <c r="D103" s="231"/>
      <c r="E103" s="231"/>
      <c r="F103" s="232"/>
      <c r="G103" s="230"/>
      <c r="H103" s="232"/>
    </row>
    <row r="105" spans="1:6" ht="24">
      <c r="A105" s="234" t="s">
        <v>114</v>
      </c>
      <c r="B105" s="234"/>
      <c r="C105" s="234"/>
      <c r="D105" s="234"/>
      <c r="E105" s="234"/>
      <c r="F105" s="234"/>
    </row>
    <row r="107" spans="1:8" ht="23.25">
      <c r="A107" s="40" t="s">
        <v>34</v>
      </c>
      <c r="B107" s="41"/>
      <c r="C107" s="41"/>
      <c r="D107" s="41"/>
      <c r="E107" s="41"/>
      <c r="F107" s="62"/>
      <c r="G107" s="41"/>
      <c r="H107" s="42"/>
    </row>
    <row r="108" spans="1:8" ht="24">
      <c r="A108" s="44" t="s">
        <v>88</v>
      </c>
      <c r="B108" s="22"/>
      <c r="C108" s="22"/>
      <c r="D108" s="22"/>
      <c r="E108" s="22"/>
      <c r="F108" s="44" t="s">
        <v>39</v>
      </c>
      <c r="G108" s="22"/>
      <c r="H108" s="23"/>
    </row>
    <row r="109" spans="1:8" ht="24">
      <c r="A109" s="44" t="s">
        <v>89</v>
      </c>
      <c r="B109" s="22"/>
      <c r="C109" s="22"/>
      <c r="D109" s="22"/>
      <c r="E109" s="22"/>
      <c r="F109" s="44" t="s">
        <v>40</v>
      </c>
      <c r="G109" s="22"/>
      <c r="H109" s="23"/>
    </row>
    <row r="110" spans="1:8" ht="15">
      <c r="A110" s="55"/>
      <c r="B110" s="22"/>
      <c r="C110" s="22"/>
      <c r="D110" s="22"/>
      <c r="E110" s="22"/>
      <c r="F110" s="55"/>
      <c r="G110" s="22"/>
      <c r="H110" s="23"/>
    </row>
    <row r="111" spans="1:8" ht="15">
      <c r="A111" s="25"/>
      <c r="B111" s="26"/>
      <c r="C111" s="26"/>
      <c r="D111" s="26"/>
      <c r="E111" s="26"/>
      <c r="F111" s="25"/>
      <c r="G111" s="26"/>
      <c r="H111" s="27"/>
    </row>
    <row r="112" spans="1:8" ht="23.25">
      <c r="A112" s="40" t="s">
        <v>35</v>
      </c>
      <c r="B112" s="41"/>
      <c r="C112" s="41"/>
      <c r="D112" s="41"/>
      <c r="E112" s="41"/>
      <c r="F112" s="62"/>
      <c r="G112" s="41"/>
      <c r="H112" s="42"/>
    </row>
    <row r="113" spans="1:8" ht="24">
      <c r="A113" s="44" t="s">
        <v>90</v>
      </c>
      <c r="B113" s="22"/>
      <c r="C113" s="22"/>
      <c r="D113" s="22"/>
      <c r="E113" s="22"/>
      <c r="F113" s="44" t="s">
        <v>39</v>
      </c>
      <c r="G113" s="22"/>
      <c r="H113" s="23"/>
    </row>
    <row r="114" spans="1:8" ht="24">
      <c r="A114" s="235" t="s">
        <v>91</v>
      </c>
      <c r="B114" s="233"/>
      <c r="C114" s="233"/>
      <c r="D114" s="233"/>
      <c r="E114" s="236"/>
      <c r="F114" s="55"/>
      <c r="G114" s="22"/>
      <c r="H114" s="23"/>
    </row>
    <row r="115" spans="1:8" ht="24">
      <c r="A115" s="44" t="s">
        <v>92</v>
      </c>
      <c r="B115" s="22"/>
      <c r="C115" s="22"/>
      <c r="D115" s="22"/>
      <c r="E115" s="22"/>
      <c r="F115" s="44" t="s">
        <v>38</v>
      </c>
      <c r="G115" s="22"/>
      <c r="H115" s="23"/>
    </row>
    <row r="116" spans="1:8" ht="24">
      <c r="A116" s="44" t="s">
        <v>93</v>
      </c>
      <c r="B116" s="22"/>
      <c r="C116" s="22"/>
      <c r="D116" s="22"/>
      <c r="E116" s="22"/>
      <c r="F116" s="227" t="s">
        <v>41</v>
      </c>
      <c r="G116" s="228"/>
      <c r="H116" s="229"/>
    </row>
    <row r="117" spans="1:8" ht="15">
      <c r="A117" s="55"/>
      <c r="B117" s="22"/>
      <c r="C117" s="22"/>
      <c r="D117" s="22"/>
      <c r="E117" s="22"/>
      <c r="F117" s="55"/>
      <c r="G117" s="22"/>
      <c r="H117" s="23"/>
    </row>
    <row r="118" spans="1:8" ht="24">
      <c r="A118" s="55"/>
      <c r="B118" s="22"/>
      <c r="C118" s="22"/>
      <c r="D118" s="22"/>
      <c r="E118" s="22"/>
      <c r="F118" s="44" t="s">
        <v>39</v>
      </c>
      <c r="G118" s="22"/>
      <c r="H118" s="23"/>
    </row>
    <row r="119" spans="1:8" ht="24">
      <c r="A119" s="55"/>
      <c r="B119" s="13" t="s">
        <v>36</v>
      </c>
      <c r="C119" s="22"/>
      <c r="D119" s="22"/>
      <c r="E119" s="22"/>
      <c r="F119" s="227" t="s">
        <v>42</v>
      </c>
      <c r="G119" s="228"/>
      <c r="H119" s="229"/>
    </row>
    <row r="120" spans="1:8" ht="24">
      <c r="A120" s="55"/>
      <c r="B120" s="233" t="s">
        <v>37</v>
      </c>
      <c r="C120" s="233"/>
      <c r="D120" s="22"/>
      <c r="E120" s="22"/>
      <c r="F120" s="44" t="s">
        <v>38</v>
      </c>
      <c r="G120" s="22"/>
      <c r="H120" s="23"/>
    </row>
    <row r="121" spans="1:8" ht="24">
      <c r="A121" s="55"/>
      <c r="B121" s="13" t="s">
        <v>38</v>
      </c>
      <c r="C121" s="22"/>
      <c r="D121" s="22"/>
      <c r="E121" s="22"/>
      <c r="F121" s="55"/>
      <c r="G121" s="22"/>
      <c r="H121" s="23"/>
    </row>
    <row r="122" spans="1:8" ht="15">
      <c r="A122" s="55"/>
      <c r="B122" s="22"/>
      <c r="C122" s="22"/>
      <c r="D122" s="22"/>
      <c r="E122" s="22"/>
      <c r="F122" s="55"/>
      <c r="G122" s="22"/>
      <c r="H122" s="23"/>
    </row>
    <row r="123" spans="1:8" ht="15">
      <c r="A123" s="25"/>
      <c r="B123" s="26"/>
      <c r="C123" s="26"/>
      <c r="D123" s="26"/>
      <c r="E123" s="26"/>
      <c r="F123" s="25"/>
      <c r="G123" s="26"/>
      <c r="H123" s="27"/>
    </row>
  </sheetData>
  <sheetProtection/>
  <mergeCells count="79">
    <mergeCell ref="C14:E14"/>
    <mergeCell ref="C28:E28"/>
    <mergeCell ref="A29:H29"/>
    <mergeCell ref="A8:H8"/>
    <mergeCell ref="A10:H10"/>
    <mergeCell ref="A13:H13"/>
    <mergeCell ref="A15:H15"/>
    <mergeCell ref="C19:E19"/>
    <mergeCell ref="A22:H22"/>
    <mergeCell ref="C23:E23"/>
    <mergeCell ref="A4:H4"/>
    <mergeCell ref="A5:H5"/>
    <mergeCell ref="A18:H18"/>
    <mergeCell ref="A20:H20"/>
    <mergeCell ref="A27:H27"/>
    <mergeCell ref="A36:C38"/>
    <mergeCell ref="D36:F37"/>
    <mergeCell ref="G36:H38"/>
    <mergeCell ref="D38:E38"/>
    <mergeCell ref="C9:E9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D45:E45"/>
    <mergeCell ref="D44:E44"/>
    <mergeCell ref="A44:C44"/>
    <mergeCell ref="A45:C45"/>
    <mergeCell ref="D49:F49"/>
    <mergeCell ref="C50:H50"/>
    <mergeCell ref="A64:D65"/>
    <mergeCell ref="E64:F65"/>
    <mergeCell ref="G64:H65"/>
    <mergeCell ref="A66:C66"/>
    <mergeCell ref="E66:F66"/>
    <mergeCell ref="G66:H66"/>
    <mergeCell ref="C101:F101"/>
    <mergeCell ref="G69:H69"/>
    <mergeCell ref="E68:F68"/>
    <mergeCell ref="A68:D68"/>
    <mergeCell ref="G68:H68"/>
    <mergeCell ref="A67:D67"/>
    <mergeCell ref="E67:F67"/>
    <mergeCell ref="G67:H67"/>
    <mergeCell ref="A69:D69"/>
    <mergeCell ref="E69:F69"/>
    <mergeCell ref="A71:C71"/>
    <mergeCell ref="A77:E77"/>
    <mergeCell ref="B79:G79"/>
    <mergeCell ref="A98:B98"/>
    <mergeCell ref="G98:H98"/>
    <mergeCell ref="A95:F95"/>
    <mergeCell ref="C97:F97"/>
    <mergeCell ref="G101:H101"/>
    <mergeCell ref="B120:C120"/>
    <mergeCell ref="A103:B103"/>
    <mergeCell ref="C103:F103"/>
    <mergeCell ref="G103:H103"/>
    <mergeCell ref="A105:F105"/>
    <mergeCell ref="F116:H116"/>
    <mergeCell ref="F119:H119"/>
    <mergeCell ref="A114:E114"/>
    <mergeCell ref="A101:B101"/>
    <mergeCell ref="A24:H24"/>
    <mergeCell ref="C102:F102"/>
    <mergeCell ref="G102:H102"/>
    <mergeCell ref="A99:B99"/>
    <mergeCell ref="C99:F99"/>
    <mergeCell ref="G99:H99"/>
    <mergeCell ref="A102:B102"/>
    <mergeCell ref="A100:B100"/>
    <mergeCell ref="C100:F100"/>
    <mergeCell ref="G100:H100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&amp;C - ประกาศใช้ 5 ก.ค. 62 -</oddHeader>
  </headerFooter>
  <rowBreaks count="2" manualBreakCount="2">
    <brk id="61" max="7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ศักดิ์ชาย เรืองฤทธิ์</cp:lastModifiedBy>
  <cp:lastPrinted>2022-10-04T03:11:01Z</cp:lastPrinted>
  <dcterms:created xsi:type="dcterms:W3CDTF">2013-12-02T05:11:17Z</dcterms:created>
  <dcterms:modified xsi:type="dcterms:W3CDTF">2024-03-03T12:15:58Z</dcterms:modified>
  <cp:category/>
  <cp:version/>
  <cp:contentType/>
  <cp:contentStatus/>
</cp:coreProperties>
</file>