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8" windowHeight="9108" firstSheet="4" activeTab="5"/>
  </bookViews>
  <sheets>
    <sheet name="ข้อมูลส่วนบุคคล" sheetId="1" r:id="rId1"/>
    <sheet name="ส่วนที่ 1 ผลสัมฤทธิ์(วิจัย)(30)" sheetId="2" r:id="rId2"/>
    <sheet name="ส่วนที่ 1 ผลสัมฤทธิ์(สอน)(30)" sheetId="3" r:id="rId3"/>
    <sheet name="ส่วนที่ 2 ประเมินส่วนงาน" sheetId="4" r:id="rId4"/>
    <sheet name="เกณฑ์ตัวชี้วัดส่วนบุคคล" sheetId="5" r:id="rId5"/>
    <sheet name="ส่วนที่ 3 พฤติกรรมปฏิบัติงาน" sheetId="6" r:id="rId6"/>
    <sheet name="ส่วนที่ 4-8" sheetId="7" r:id="rId7"/>
  </sheets>
  <definedNames>
    <definedName name="_xlnm.Print_Area" localSheetId="0">'ข้อมูลส่วนบุคคล'!$A$1:$I$47</definedName>
    <definedName name="_xlnm.Print_Area" localSheetId="3">'ส่วนที่ 2 ประเมินส่วนงาน'!$A$1:$I$12</definedName>
    <definedName name="_xlnm.Print_Area" localSheetId="6">'ส่วนที่ 4-8'!$A$1:$H$130</definedName>
    <definedName name="_xlnm.Print_Titles" localSheetId="1">'ส่วนที่ 1 ผลสัมฤทธิ์(วิจัย)(30)'!$1:$6</definedName>
    <definedName name="_xlnm.Print_Titles" localSheetId="2">'ส่วนที่ 1 ผลสัมฤทธิ์(สอน)(30)'!$1:$6</definedName>
  </definedNames>
  <calcPr fullCalcOnLoad="1"/>
</workbook>
</file>

<file path=xl/comments5.xml><?xml version="1.0" encoding="utf-8"?>
<comments xmlns="http://schemas.openxmlformats.org/spreadsheetml/2006/main">
  <authors>
    <author>tsu</author>
  </authors>
  <commentList>
    <comment ref="B4" authorId="0">
      <text>
        <r>
          <rPr>
            <b/>
            <sz val="14"/>
            <rFont val="TH SarabunPSK"/>
            <family val="2"/>
          </rPr>
          <t xml:space="preserve">tsu02 : </t>
        </r>
        <r>
          <rPr>
            <sz val="14"/>
            <rFont val="TH SarabunPSK"/>
            <family val="2"/>
          </rPr>
          <t>นวัตกรรมการจัดการศึกษา หมายถึง การนำแนวคิด วิธีการปฏิบัติ หรือสิ่งประดิษฐ์ที่ได้รับการพัฒนาปรับปรุง หรือดัดแปลงให้มีความเหมาะสม และสอดคล้องกับการนำมาใช้ในการจัดการศึกษาโดยมีวัตถุประสงค์เพื่อแก้ไขปัญหา เพิ่มประสิทธิภาพ ประสิทธิผลและก่อให้เกิดความสำเร็จสูงสุดแก่ผู้เรียน</t>
        </r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TH SarabunPSK"/>
            <family val="2"/>
          </rPr>
          <t>หลักฐาน</t>
        </r>
        <r>
          <rPr>
            <sz val="14"/>
            <rFont val="TH SarabunPSK"/>
            <family val="2"/>
          </rPr>
          <t xml:space="preserve"> : ผลการพิจารณาจากฝ่ายวิชาการและการเรียนรู้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tsu03 : </t>
        </r>
        <r>
          <rPr>
            <sz val="14"/>
            <rFont val="TH SarabunPSK"/>
            <family val="2"/>
          </rPr>
          <t xml:space="preserve">คอร์สออนไลน์ หมายถึง รายวิชาในหลักสูตร หรือส่วนหนึ่งของรายวิชาในหลักสูตรการเรียนการสอน เพื่อใช้ประกอบการเรียนการสอนบนระบบออนไลน์ของหลักสูตร Pre-Degree/Non-Degree
หลักฐาน: รายละเอียดคอร์สออนไลน์
</t>
        </r>
      </text>
    </comment>
    <comment ref="B6" authorId="0">
      <text>
        <r>
          <rPr>
            <b/>
            <sz val="14"/>
            <rFont val="TH SarabunPSK"/>
            <family val="2"/>
          </rPr>
          <t>tsu05</t>
        </r>
        <r>
          <rPr>
            <sz val="14"/>
            <rFont val="TH SarabunPSK"/>
            <family val="2"/>
          </rPr>
          <t xml:space="preserve"> : การรับรองสมรรถนะวิชาชีพด้านการเรียนการสอน หมายถึง อาจารย์ที่มีคุณลักษณะหรือสมรรถนะด้านการจัดการเรียนการสอน ตามกรอบมาตรฐานวิชาชีพอาจารย์ตามแนวทางการส่งเสริมคุณภาพการจัดการเรียนการสอนของอาจารย์ในสถาบันอุดมศึกษากำหนดให้มีระดับของคุณภาพของแต่ละองค์ประกอบ จำนวน 4 ระดับ ซึ่งอาจารย์ต้องขอรับการประเมินสมรรถนะเพื่อผ่านคุณภาพการจัดการเรียนการสอน ตั้งแต่ระดับ 2 ขึ้นไป ดังนี้
ระดับที่ 2 เป็นครูที่เกื้อกูลเพื่อนร่วมวิชาชีพให้เป็นครูที่มีคุณภาพ (Competent/Professional)
ระดับที่ 3 เป็นครูที่สร้างครูที่มีคุณภาพในองค์กร (Proficient/Scholarly Teacher)
ระดับที่ 4 เป็นครูที่เป็นผู้นำในการพัฒนาวิชาชีพครูในระดับชาติหรือระดับนานาชาติ (Mastery Teacher)
</t>
        </r>
        <r>
          <rPr>
            <b/>
            <sz val="14"/>
            <rFont val="TH SarabunPSK"/>
            <family val="2"/>
          </rPr>
          <t>หลักฐาน</t>
        </r>
        <r>
          <rPr>
            <sz val="14"/>
            <rFont val="TH SarabunPSK"/>
            <family val="2"/>
          </rPr>
          <t>: ผลสอบแต่ละระดับ</t>
        </r>
      </text>
    </comment>
    <comment ref="B7" authorId="0">
      <text>
        <r>
          <rPr>
            <b/>
            <sz val="14"/>
            <rFont val="TH SarabunPSK"/>
            <family val="2"/>
          </rPr>
          <t>tsu07 (นวัตกรรมสังคม) :</t>
        </r>
        <r>
          <rPr>
            <sz val="14"/>
            <rFont val="TH SarabunPSK"/>
            <family val="2"/>
          </rPr>
          <t xml:space="preserve"> เป็นอาจารย์ที่ปรึกษาของ นิสิตหรือบัณฑิต (จบการศึกษาไม่เกิน 5 ปี) ได้รางวัลผลงานด้านนวัตกรรมสังคมใน ระดับชาติหรือนานาชาติ  
</t>
        </r>
      </text>
    </comment>
    <comment ref="B9" authorId="0">
      <text>
        <r>
          <rPr>
            <b/>
            <sz val="14"/>
            <rFont val="TH SarabunPSK"/>
            <family val="2"/>
          </rPr>
          <t xml:space="preserve">tsu09 : </t>
        </r>
        <r>
          <rPr>
            <sz val="14"/>
            <rFont val="TH SarabunPSK"/>
            <family val="2"/>
          </rPr>
          <t>เป็นอาจารย์ที่ปรึกษษในผลงานนิสิตหรือบัณฑิตที่มีผลงานวิจัยประยุกต์หรือผลงานนวัตกรรมที่ก่อให้เกิดประโยชน์ต่อชุมชน สังคม ประเทศ หรือต่อนานาชาติ โดยมีหลักฐานหรือข้อมูลที่มีการนำไปใช้ประโยชน์จริง</t>
        </r>
        <r>
          <rPr>
            <b/>
            <sz val="14"/>
            <rFont val="TH SarabunPSK"/>
            <family val="2"/>
          </rPr>
          <t xml:space="preserve">
หลักฐาน: </t>
        </r>
        <r>
          <rPr>
            <sz val="14"/>
            <rFont val="TH SarabunPSK"/>
            <family val="2"/>
          </rPr>
          <t>ใบแสดงการนำไปใช้ผลงานวิจัย ประยุกต์หรือผลงานนวัตกรรมจากชุมชน</t>
        </r>
      </text>
    </comment>
    <comment ref="B10" authorId="0">
      <text>
        <r>
          <rPr>
            <b/>
            <sz val="14"/>
            <rFont val="TH SarabunPSK"/>
            <family val="2"/>
          </rPr>
          <t xml:space="preserve">tsu07 ผู้ประกอบการ </t>
        </r>
        <r>
          <rPr>
            <sz val="14"/>
            <rFont val="TH SarabunPSK"/>
            <family val="2"/>
          </rPr>
          <t xml:space="preserve">: เป็นอาจารย์ที่ปรึกษากลุ่มนิสิตหรือบัณฑิตที่ประกอบธุรกิจส่วนตัว ใน 2 ลักษณะ ดังนี้
1. ประกอบธุรกิจส่วนตัวโดยมีลูกจ้าง หมายถึง เป็นผู้ประกอบธุรกิจของตนเองเพื่อหวังผลกำไรหรือส่วนแบ่งและได้จ้างบุคคลอื่นมาทำงานในธุรกิจในฐานะลูกจ้าง
2. ประกอบธุรกิจส่วนตัวโดยไม่มีลูกจ้าง หมายถึง เป็นผู้ประกอบธุรกิจของตนเองโดยลำพังผู้เดียวหรืออาจมีบุคคลอื่นมาร่วมกิจการด้วย เพื่อหวังผลกำไรหรือ
ส่วนแบ่งและไม่ได้จ้างลูกจ้าง แต่อาจมีสมาชิกในครัวเรือนหรือผู้ฝึกงานมาช่วยทำงานโดยไม่ได้รับค่าจ้าง หรือค่าตอบแทนอย่างอื่นสำหรับงานที่ทำ
</t>
        </r>
        <r>
          <rPr>
            <b/>
            <sz val="14"/>
            <rFont val="TH SarabunPSK"/>
            <family val="2"/>
          </rPr>
          <t xml:space="preserve"> หลักฐาน: </t>
        </r>
        <r>
          <rPr>
            <sz val="14"/>
            <rFont val="TH SarabunPSK"/>
            <family val="2"/>
          </rPr>
          <t xml:space="preserve">
- เอกสารการจัดตั้งสถานประกอบการ พร้อม หนังสือรับรองจากนิสิตในการเป็นที่ปรึกษา ในการเป็นผู้ประกอบการหรือ  
- เอกสารหลักฐานการประกอบการ เช่น ภาพถ่าย พร้อมหนังสือรับรองจากนิสิตใน การเป็นที่ปรึกษาในการเป็นผู้ประกอบการ และ
- เอกสารการชี้แจงการนำองค์ความรู้ที่ได้รับ ไปใช้กับการประกอบการ
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4"/>
            <rFont val="TH SarabunPSK"/>
            <family val="2"/>
          </rPr>
          <t xml:space="preserve">tsu10 : </t>
        </r>
        <r>
          <rPr>
            <sz val="14"/>
            <rFont val="TH SarabunPSK"/>
            <family val="2"/>
          </rPr>
          <t xml:space="preserve">
1. ต้องผ่านการอบรมโครงการสร้างความเข้าใจในพระราชบัญญัติส่งเสริมการใช้ประโยชน์ผลงานวิจัยและนวัตกรรม พ.ศ. 2564 และกฎหมายลำดับรอง
2. ผ่านการอบรมหลักสูตรที่ 1 : นักนวัตกรรมสังคม มหาวิทยาลัยทักษิณ  หรือหลักสูตรที่ 2: นักนวัตกรรมเทคโนโลยีเชิงพาณิชย์ มหาวิทยาลัยทักษิณ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H SarabunPSK"/>
            <family val="2"/>
          </rPr>
          <t>หลักฐาน : เกียรติบัตรผ่านการอบรม</t>
        </r>
      </text>
    </comment>
    <comment ref="B12" authorId="0">
      <text>
        <r>
          <rPr>
            <b/>
            <sz val="14"/>
            <rFont val="TH SarabunPSK"/>
            <family val="2"/>
          </rPr>
          <t xml:space="preserve">tsu11 : </t>
        </r>
        <r>
          <rPr>
            <sz val="14"/>
            <rFont val="TH SarabunPSK"/>
            <family val="2"/>
          </rPr>
          <t xml:space="preserve"> Full Paper ระดับชาติ ที่เป็นชื่อแรก (First Author) หรือ Corresponding Author </t>
        </r>
      </text>
    </comment>
    <comment ref="B13" authorId="0">
      <text>
        <r>
          <rPr>
            <b/>
            <sz val="14"/>
            <rFont val="TH SarabunPSK"/>
            <family val="2"/>
          </rPr>
          <t xml:space="preserve">tsu11 : </t>
        </r>
        <r>
          <rPr>
            <sz val="14"/>
            <rFont val="TH SarabunPSK"/>
            <family val="2"/>
          </rPr>
          <t xml:space="preserve"> Full Paper ระดับนานาชาติ ที่เป็นชื่อแรก (First Author) หรือ Corresponding Author </t>
        </r>
      </text>
    </comment>
    <comment ref="B14" authorId="0">
      <text>
        <r>
          <rPr>
            <b/>
            <sz val="14"/>
            <rFont val="TH SarabunPSK"/>
            <family val="2"/>
          </rPr>
          <t>tsu12 :</t>
        </r>
        <r>
          <rPr>
            <sz val="14"/>
            <rFont val="TH SarabunPSK"/>
            <family val="2"/>
          </rPr>
          <t xml:space="preserve">  นวัตกรรมสังคม ตามบริบทของมหาวิทยาลัยทักษิณ (ณฐพงศ์ จิตรนิรัตน์,2565) หมายถึง ความรู้ เทคโนโลยี นวัตกรรม หรือกระบวนการที่พัฒนาขึ้นใหม่หรือปรับปรุงจากผลิตภัณฑ์ กระบวนการเดิม หรือเทคโนโลยีที่ได้มีการคิดค้นมาแล้ว และสามารถนำไปประยุกต์ใช้ให้เหมาะสมกับบริบทพื้นที่มุ่งตอบสนองความต้องการของสังคมเป็นหลัก รวมทั้งสร้างคุณค่าหรือมูลค่าเพิ่มให้แก่ผู้มีส่วนได้ส่วนเสีย เกิดผลกระทบทั้งเชิงเศรษฐกิจ สังคม และสิ่งแวดล้อม เป็นที่ยอมรับและขยายผลได้ และนำไปสู่การพัฒนาคุณภาพชีวิตในท้องถิ่น ชุมชนและประเทศชาติต่อไป 
</t>
        </r>
        <r>
          <rPr>
            <b/>
            <sz val="14"/>
            <rFont val="TH SarabunPSK"/>
            <family val="2"/>
          </rPr>
          <t>หลักฐาน :</t>
        </r>
        <r>
          <rPr>
            <sz val="14"/>
            <rFont val="TH SarabunPSK"/>
            <family val="2"/>
          </rPr>
          <t xml:space="preserve"> เนื้อหาองค์ความรู้เรื่องนวัตกรรมสังคมด้านการวิจัยและบริการวิชาการ ตัวอย่างของนวัตกรรมสังคมที่สอดรับกับพันธกิจมหาวิทยาลัย https://online.fliphtml5.com/sxfuc/odsy/ 
</t>
        </r>
      </text>
    </comment>
    <comment ref="B15" authorId="0">
      <text>
        <r>
          <rPr>
            <b/>
            <sz val="14"/>
            <rFont val="TH SarabunPSK"/>
            <family val="2"/>
          </rPr>
          <t xml:space="preserve">tsu13 ระดับชาติ </t>
        </r>
        <r>
          <rPr>
            <sz val="14"/>
            <rFont val="TH SarabunPSK"/>
            <family val="2"/>
          </rPr>
          <t>: นับจำนวนชิ้นงานที่เป็ฯชื่อแรก (First Author) หรือ Corresponding Author ที่ได้รับการอ้างอิงในปีการศึกษาที่รับการประเมิน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14"/>
            <rFont val="TH SarabunPSK"/>
            <family val="2"/>
          </rPr>
          <t xml:space="preserve">tsu13 ระดับนานาชาติ </t>
        </r>
        <r>
          <rPr>
            <sz val="14"/>
            <rFont val="TH SarabunPSK"/>
            <family val="2"/>
          </rPr>
          <t>: นับจำนวนชิ้นงานที่เป็นชื่อแรก (First Author) หรือ Corresponding Author ที่ได้รับการอ้างอิงในปีการศึกษาที่รับการประเมิน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14"/>
            <rFont val="TH SarabunPSK"/>
            <family val="2"/>
          </rPr>
          <t>tsu14 :</t>
        </r>
        <r>
          <rPr>
            <sz val="14"/>
            <rFont val="TH SarabunPSK"/>
            <family val="2"/>
          </rPr>
          <t xml:space="preserve"> เงินที่ได้รับการสนับสนุนจากแหล่งทุนภายนอกให้ทำวิจัยหรือรับจ้างวิจัย (Contracted Research) ต้องเป็นทุนวิจัย ที่ดำเนินการผ่านมหาวิทยาลัย ตามระเบียบ ว่าด้วย การบริหารจัดการทุนอุดหนุนการวิจัยจากภายนอก</t>
        </r>
      </text>
    </comment>
    <comment ref="B18" authorId="0">
      <text>
        <r>
          <rPr>
            <b/>
            <sz val="14"/>
            <rFont val="TH SarabunPSK"/>
            <family val="2"/>
          </rPr>
          <t>tsu15 :</t>
        </r>
        <r>
          <rPr>
            <sz val="14"/>
            <rFont val="TH SarabunPSK"/>
            <family val="2"/>
          </rPr>
          <t xml:space="preserve"> ทรัพย์สินทางปัญญา หมายถึง สิทธิทางกฎหมายที่ให้เจ้าของสิทธิ หรือ "ผู้ทรงสิทธิ" มีอยู่เหนือสิ่งที่เกิดจากความคิดสร้างสรรค์ทางปัญญาของมนุษย์ โดยอาจแบ่งทรัพย์สินทางปัญญาออกได้ 2 ประเภทหลัก คือ
(1) ทรัพย์สินทางอุตสาหกรรม
(2) ลิขสิทธิ์ สำหรับทรัพย์สินทางอุตสาหกรรมยังแบ่งออกได้อีก 6 ประเภท ได้แก่ (1) สิทธิบัตร (2) อนุสิทธิบัตร (3) เครื่องหมายการค้า (4) ความลับทางการค้า และ (5) สิ่งบ่งชี้ทางภูมิศาสตร์ (6) ภูมิปัญญาท้องถิ่น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14"/>
            <rFont val="TH SarabunPSK"/>
            <family val="2"/>
          </rPr>
          <t xml:space="preserve">tsu16 : </t>
        </r>
        <r>
          <rPr>
            <sz val="14"/>
            <rFont val="TH SarabunPSK"/>
            <family val="2"/>
          </rPr>
          <t xml:space="preserve">การนำทรัพย์สินทางปัญญาไปต่อยอดและ/หรือสร้างมูลค่าเพิ่ม หมายถึง การนำผลงานวิจัยและนวัตกรรมที่ได้รับการจดทะเบียนทรัพย์สินทางปัญญาไปใช้ประโยชน์อย่างเป็นรูปธรรมเชิงพาณิชย์ที่เป็นรูปตัวเงิน หรือมูลค่าจากการใช้ประโยชน์ทางสังคม อันจะเป็นประโยชน์ทั้งการต่อยอดการวิจัยและต่อเศรษฐกิจ สังคมของประเทศในภาพรวม
</t>
        </r>
      </text>
    </comment>
    <comment ref="B20" authorId="0">
      <text>
        <r>
          <rPr>
            <b/>
            <sz val="14"/>
            <rFont val="TH SarabunPSK"/>
            <family val="2"/>
          </rPr>
          <t>tsu17</t>
        </r>
        <r>
          <rPr>
            <sz val="14"/>
            <rFont val="TH SarabunPSK"/>
            <family val="2"/>
          </rPr>
          <t xml:space="preserve"> : 
</t>
        </r>
        <r>
          <rPr>
            <b/>
            <sz val="14"/>
            <rFont val="TH SarabunPSK"/>
            <family val="2"/>
          </rPr>
          <t xml:space="preserve">การให้บริการวิชาการแก่สังคม </t>
        </r>
        <r>
          <rPr>
            <sz val="14"/>
            <rFont val="TH SarabunPSK"/>
            <family val="2"/>
          </rPr>
          <t xml:space="preserve"> หมายถึง กิจกรรมหรือโครงการให้บริการแก่สังคมภายนอกสถาบัน หรือเป็นการให้บริการที่จัดในสถาบัน โดยมีบุคคลภายนอกเข้ามาใช้บริการ
</t>
        </r>
        <r>
          <rPr>
            <b/>
            <sz val="14"/>
            <rFont val="TH SarabunPSK"/>
            <family val="2"/>
          </rPr>
          <t xml:space="preserve">จำนวนเงินรายได้จากการบริการวิชาการ </t>
        </r>
        <r>
          <rPr>
            <sz val="14"/>
            <rFont val="TH SarabunPSK"/>
            <family val="2"/>
          </rPr>
          <t xml:space="preserve">หมายถึง จำนวนรายรับโดยไม่หักค่าใช้จ่ายในการให้บริการวิชาการและวิชาชีพที่สามารถนำผลลัพธ์กลับสู่องค์กรในนามมหาวิทยาลัย หรือ คณะ สถาบัน สำนัก หน่วยงานในสังกัดของมหาวิทยาลัยแต่ละปีงบประมาณ โดยมีแหล่งที่มาของรายได้ ได้แก่ ค่าบริการวิเคราะห์ ทดสอบ ตรวจสอบและตรวจซ่อม ค่าบริการเครื่องมือ หรืออุปกรณ์ต่าง ๆ ค่าบริการการสำรวจการวางแผน การจัดการ หรือการวิจัยในลักษณะการว่าจ้าง ค่าบริการศึกษาความเหมาะสมของโครงการ  การศึกษาผลกระทบด้านสิ่งแวดล้อม ค่าบริการการวางระบบ ออกแบบ สร้าง ประดิษฐ์หรือผลิต รายได้จากการจัดฝึกอบรม สัมมนา หรือการประชุมเชิงปฏิบัติการ  รายได้จากการให้บริการจัดฝึกอบรม สัมมนา หรือการประชุมเชิงปฏิบัติการในลักษณะการว่าจ้าง โดยรายได้จากการจัดการศึกษาต่อเนื่อง ถือเป็นส่วนหนึ่งของรายได้จากการบริการวิชาการ
นับคะแนน กรณีเป็นผู้รับผิดชอบโครงการเท่านั้น สำหรับคณะกรรมการดำเนินงานโครงการให้นับเป็นคำสั่งแต่งตั้งในส่วนที่ 1 ผลสัมฤทธิ์ของงาน
โครงการที่ไม่อนุญาติให้นำมาคิด คือ โครงการยกระดับเศรษฐกิจและสังคม รายตำบล มหาวิทยาลัยสู่ตำบล สร้างรากแก้ว ให้ประเทศ)
</t>
        </r>
      </text>
    </comment>
    <comment ref="B22" authorId="0">
      <text>
        <r>
          <rPr>
            <b/>
            <sz val="14"/>
            <rFont val="TH SarabunPSK"/>
            <family val="2"/>
          </rPr>
          <t xml:space="preserve">tsu18 </t>
        </r>
        <r>
          <rPr>
            <sz val="14"/>
            <rFont val="TH SarabunPSK"/>
            <family val="2"/>
          </rPr>
          <t xml:space="preserve">: 
การสร้างมูลค่าเพิ่มให้กับสินค้า หมายถึง การปรับปรุงหรือการพัฒนาเพื่อให้มีมูลค่าทางเศรษฐกิจเพิ่มมากขึ้น 
การสร้างมูลค่าเพิ่มให้กับการบริการ หมายถึง การปรับปรุงหรือพัฒนารูปแบบ การให้บริการที่ทำให้เกิดการบริการรูปแบบ ใหม่ที่ตอบสนองตามความต้องการของกลุ่ม ลูกค้าเพิ่มมากขึ้น 
</t>
        </r>
        <r>
          <rPr>
            <b/>
            <sz val="14"/>
            <rFont val="TH SarabunPSK"/>
            <family val="2"/>
          </rPr>
          <t xml:space="preserve">ตัวอย่างเช่น </t>
        </r>
        <r>
          <rPr>
            <sz val="14"/>
            <rFont val="TH SarabunPSK"/>
            <family val="2"/>
          </rPr>
          <t>ผลิตภัณฑ์กระถาง / ปลาลูกเบร่ / ปลาหัวโม่ง / ปูคอนโด / ปลาก้างพระร่วง / การท่องเที่ยว / สมาร์ทโชว์ ห่วย</t>
        </r>
      </text>
    </comment>
    <comment ref="B23" authorId="0">
      <text>
        <r>
          <rPr>
            <b/>
            <sz val="14"/>
            <rFont val="TH SarabunPSK"/>
            <family val="2"/>
          </rPr>
          <t>tsu19</t>
        </r>
        <r>
          <rPr>
            <sz val="14"/>
            <rFont val="TH SarabunPSK"/>
            <family val="2"/>
          </rPr>
          <t xml:space="preserve"> : งบประมาณจากแหล่งทุนภายนอกสนับสนุน การสร้างผู้ประกอบการ/ธุรกิจใหม่ อาทิ ศิษย์เก่า ภาคธุรกิจ/อุตสาหกรรม หรือ บุคคลภายนอก 
เช่น โครงการภายใต้อุทยานวิทยาศาสตร์ฯ
</t>
        </r>
      </text>
    </comment>
    <comment ref="B24" authorId="0">
      <text>
        <r>
          <rPr>
            <b/>
            <sz val="14"/>
            <rFont val="TH SarabunPSK"/>
            <family val="2"/>
          </rPr>
          <t>tsu21 :</t>
        </r>
        <r>
          <rPr>
            <sz val="14"/>
            <rFont val="TH SarabunPSK"/>
            <family val="2"/>
          </rPr>
          <t xml:space="preserve"> การไปถ่ายทอด/แลกเปลี่ยนความรู้เพื่อพัฒนาสินค้าและบริการแก่สถาน ประกอบการในภาคธุรกิจ/อุตสาหกรรม
(นับเพียง 1 กิจกรรม เนื่องจากระดับ มหาวิทยาลัยนับที่จำนวนบุคลากร ไม่นับจำนวนความถี่ของการเป็นผู้ถ่ายทอด โดยใช้หนังสือเชิญเป็นผู้ถ่ายทอดจากหน่วยงาน)</t>
        </r>
      </text>
    </comment>
    <comment ref="B25" authorId="0">
      <text>
        <r>
          <rPr>
            <b/>
            <sz val="14"/>
            <rFont val="TH SarabunPSK"/>
            <family val="2"/>
          </rPr>
          <t>tsu22 :</t>
        </r>
        <r>
          <rPr>
            <sz val="14"/>
            <rFont val="TH SarabunPSK"/>
            <family val="2"/>
          </rPr>
          <t xml:space="preserve"> รายการความร่วมมือเพื่อพัฒนาผู้ประกอบการและส่งเสริมการสร้างนวัตกรรมกับภาคธุรกิจ/อุตสาหกรรม University - Industry Linkage ของ มหาวิทยาลัย/ส่วนงานทั้งหมดในรอบปีการศึกษา โดยต้องมีการลงนาม MOU และมีกิจกรรมดำเนินการเกิดขึ้นในปีนั้น
</t>
        </r>
        <r>
          <rPr>
            <b/>
            <sz val="14"/>
            <rFont val="TH SarabunPSK"/>
            <family val="2"/>
          </rPr>
          <t xml:space="preserve">ขนาดองค์กร: </t>
        </r>
        <r>
          <rPr>
            <sz val="14"/>
            <rFont val="TH SarabunPSK"/>
            <family val="2"/>
          </rPr>
          <t>ตรวจสอบจากทุนการจด ทะเบียน https://data.creden.co/  หรือลักษณะองค์กร เช่น SME</t>
        </r>
      </text>
    </comment>
    <comment ref="B26" authorId="0">
      <text>
        <r>
          <rPr>
            <b/>
            <sz val="14"/>
            <rFont val="TH SarabunPSK"/>
            <family val="2"/>
          </rPr>
          <t>tsu27 :</t>
        </r>
        <r>
          <rPr>
            <sz val="14"/>
            <rFont val="TH SarabunPSK"/>
            <family val="2"/>
          </rPr>
          <t xml:space="preserve"> </t>
        </r>
        <r>
          <rPr>
            <b/>
            <sz val="14"/>
            <rFont val="TH SarabunPSK"/>
            <family val="2"/>
          </rPr>
          <t>นิสิตแลกเปลี่ยน หรือออกฝึกสหกิจศึกษา หรือฝึกงาน</t>
        </r>
        <r>
          <rPr>
            <sz val="14"/>
            <rFont val="TH SarabunPSK"/>
            <family val="2"/>
          </rPr>
          <t xml:space="preserve"> หมายถึง นิสิตที่กำลังศึกษาในระดับปริญญาตรี ซึ่งเป็นนิสิตแลกเปลี่ยน หรือฝึกสหกิจศึกษา หรือฝึกงานในหน่วยงานหรือสถานประกอบการในต่างประเทศในระยะเวลาที่หลักสูตร/มหาวิทยาลัยกำหนด
</t>
        </r>
        <r>
          <rPr>
            <b/>
            <sz val="14"/>
            <rFont val="TH SarabunPSK"/>
            <family val="2"/>
          </rPr>
          <t>นิสิตแลกเปลี่ยน</t>
        </r>
        <r>
          <rPr>
            <sz val="14"/>
            <rFont val="TH SarabunPSK"/>
            <family val="2"/>
          </rPr>
          <t xml:space="preserve"> หมายถึง นิสิตที่ได้มีการแลกเปลี่ยนไปใช้ชีวิตในต่างประเทศ ผ่านโครงการนิสิตแลกเปลี่ยน โดยการสมัครภายใต้เงื่อนไขที่ทางโครงการกำหนดไว้ โดยนิสิตแลกเปลี่ยนจะได้ไปเรียนหนังสือ/สอบ/ทำกิจกรรมอื่น ๆ ในต่างประเทศเป็นเวลาไม่น้อยกว่า 7 สัปดาห์
</t>
        </r>
        <r>
          <rPr>
            <b/>
            <sz val="14"/>
            <rFont val="TH SarabunPSK"/>
            <family val="2"/>
          </rPr>
          <t xml:space="preserve">นิสิตฝึกสหกิจศึกษา </t>
        </r>
        <r>
          <rPr>
            <sz val="14"/>
            <rFont val="TH SarabunPSK"/>
            <family val="2"/>
          </rPr>
          <t xml:space="preserve">หมายถึง นิสิตที่ไปฝึกปฏิบัติงานจริงในองค์กรผู้ใช้บัณฑิต จำนวนไม่น้อยกว่า 16 สัปดาห์ ในต่างประเทศซึ่งองค์กรผู้ใช้บัณฑิตจะเข้ามาร่วมจัดการเรียนการสอนอย่างเต็มรูปแบบ ให้ความร่วมมือแบบเต็มเวลา โดยนิสิตจะเป็นเสมือนเจ้าหน้าที่หรือพนักงานปฏิบัติงานชั่วคราวในองค์กรผู้ใช้บัณฑิต (มิใช่นิสิตฝึกงาน) นิสิตสหกิจศึกษาอาจจะได้รับเงินเดือน ค่าจ้าง สวัสดิการ หรือค่าตอบแทนอื่นตามความเหมาะสมจากองค์กรผู้ใช้บัณฑิต
</t>
        </r>
        <r>
          <rPr>
            <b/>
            <sz val="14"/>
            <rFont val="TH SarabunPSK"/>
            <family val="2"/>
          </rPr>
          <t>นิสิตฝึกงาน</t>
        </r>
        <r>
          <rPr>
            <sz val="14"/>
            <rFont val="TH SarabunPSK"/>
            <family val="2"/>
          </rPr>
          <t xml:space="preserve"> หมายถึง นิสิตที่ไปเรียนรู้ประสบการณ์ในหน่วยงาน หรือองค์กรในต่างประเทศที่สนใจ โดยจะตรงตามสายงานที่เรียนอยู่ หรือไม่ก็ได้ ไม่จำกัดประเภทงาน โดยมีระยะเวลาการปฏิบัติงานไม่น้อยกว่า 14 สัปดาห์</t>
        </r>
        <r>
          <rPr>
            <b/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14"/>
            <rFont val="TH SarabunPSK"/>
            <family val="2"/>
          </rPr>
          <t>tsu34 ระดับชาติ</t>
        </r>
        <r>
          <rPr>
            <sz val="14"/>
            <rFont val="TH SarabunPSK"/>
            <family val="2"/>
          </rPr>
          <t xml:space="preserve"> : บุคคลหรือผลงานทางวิชาการที่มีคุณภาพ จนสามารถได้รับรางวัลและเป็นที่ยอมรับในระดับชาติ  อาทิ 1) ผู้มีผลงานวิจัยที่มีค่า Impact Factor รวมสูงสุด 2) ผู้มีผลงานวิจัยตีพิมพ์ยอดเยี่ยม (Outstanding Publication) 3) ผลงานวิจัยและสิทธิบัตร 4) ผลงานนวัตกรรมการวิจัย และ 5) รางวัลที่สร้างชื่อเสียง หรือได้รับรางวัลจากองค์กรภายนอก เป็นต้น
</t>
        </r>
      </text>
    </comment>
    <comment ref="B28" authorId="0">
      <text>
        <r>
          <rPr>
            <b/>
            <sz val="14"/>
            <rFont val="TH SarabunPSK"/>
            <family val="2"/>
          </rPr>
          <t xml:space="preserve">tsu34 นานาชาติ </t>
        </r>
        <r>
          <rPr>
            <sz val="14"/>
            <rFont val="TH SarabunPSK"/>
            <family val="2"/>
          </rPr>
          <t>: บุคคลหรือผลงานทางวิชาการที่มีคุณภาพ    จนสามารถได้รับรางวัลและเป็นที่ยอมรับในระดับนานาชาติ อาทิ 1) ผู้มีผลงานวิจัยที่มีค่า Impact Factor รวมสูงสุด 2) ผู้มีผลงานวิจัยตีพิมพ์ยอดเยี่ยม (Outstanding Publication) 3) ผลงานวิจัยและสิทธิบัตร 4) ผลงานนวัตกรรมการวิจัย และ 5) รางวัลที่สร้างชื่อเสียง หรือได้รับรางวัลจากองค์กรภายนอก เป็นต้น</t>
        </r>
      </text>
    </comment>
    <comment ref="B30" authorId="0">
      <text>
        <r>
          <rPr>
            <sz val="14"/>
            <rFont val="TH SarabunPSK"/>
            <family val="2"/>
          </rPr>
          <t xml:space="preserve">SciDI01 กิจกรรมภายใต้ MOU : กิจกรรมความร่วมมือทางวิชาการอย่างใดอย่างหนึ่งหรือหลายอย่างในปีการศึกษาที่รายงานดังนี้
</t>
        </r>
        <r>
          <rPr>
            <b/>
            <sz val="14"/>
            <rFont val="TH SarabunPSK"/>
            <family val="2"/>
          </rPr>
          <t>ประเภทที่ 1</t>
        </r>
        <r>
          <rPr>
            <sz val="14"/>
            <rFont val="TH SarabunPSK"/>
            <family val="2"/>
          </rPr>
          <t xml:space="preserve"> การแลกเปลี่ยนนิสิต/นักศึกษา
1.1 การแลกเปลี่ยนนิสิตแบบโอนหน่วยกิต (Credit Transfer) หรือแบบเข้าร่วมเรียน (Sit-in) โดยการแลกเปลี่ยนนิสิต/นักศึกษาจะต้องลงทะเบียนเรียนอย่างน้อย 1 รายวิชา
1.2 การฝึกอบรมทางวิชาการ (Academic Training) หรือลงทะเบียนใน Non Degree Program ซึ่งเป็นการพัฒนาความรู้ ทักษะความชำนาญเฉพาะด้าน และเจตคติ
1.3 การเข้าร่วมประชุมทางวิชาการระดับชาติหรือนานาชาติที่นิสิตเป็นผู้นำเสนอผลงาน และจะต้องเป็นการประชุมทางวิชาการที่จัดโดยหน่วยงานภายนอกที่มีความร่วมมือ
1.4 การปฏิบัติงานวิจัยของนิสิตที่ร่วมกับหน่วยงานภายนอกที่มีความร่วมมือ
</t>
        </r>
        <r>
          <rPr>
            <b/>
            <sz val="14"/>
            <rFont val="TH SarabunPSK"/>
            <family val="2"/>
          </rPr>
          <t xml:space="preserve">ประเภทที่ 2 </t>
        </r>
        <r>
          <rPr>
            <sz val="14"/>
            <rFont val="TH SarabunPSK"/>
            <family val="2"/>
          </rPr>
          <t xml:space="preserve">การแลกเปลี่ยนบุคลากรกับหน่วยงานภายนอก
2.1 การแลกเปลี่ยนบุคลากรกับหน่วยงานภายนอกทางด้านการเรียนการสอน เช่น การเชิญเป็นอาจารย์ผู้สอน เป็นวิทยากรฝึกอบรมทางวิชาการ วิทยากรบรรยายพิเศษ หรือ หน่วยงานภายนอกเชิญบุคลากรของมหาวิทยาลัยไปสอน เป็นวิทยากรฝึกอบรมทางวิชาการ หรือเป็นวิทยากรบรรยายพิเศษ ในหน่วยงานนั้น ๆ
2.2 การแลกเปลี่ยนบุคลากรกับหน่วยงานภายนอกทางด้านการวิจัยหรืองานสร้างสรรค์ หมายถึง การแลกเปลี่ยนบุคลากรเพื่อมาปฏิบัติงานวิจัยร่วมกัน หรือมีโครงการวิจัยที่มีการดำเนินการร่วมกัน 
</t>
        </r>
        <r>
          <rPr>
            <b/>
            <sz val="14"/>
            <rFont val="TH SarabunPSK"/>
            <family val="2"/>
          </rPr>
          <t xml:space="preserve">ประเภทที่ 3 </t>
        </r>
        <r>
          <rPr>
            <sz val="14"/>
            <rFont val="TH SarabunPSK"/>
            <family val="2"/>
          </rPr>
          <t>การจัดการประชุมเชิงวิชาการร่วมกัน
3.1 การเข้าร่วมประชุมทางวิชาการระดับชาติหรือนานาชาติที่บุคลากรเป็นผู้นำเสนอผลงาน และจะต้องเป็นการประชุมทางวิชาการที่จัดโดยหน่วยงานภายนอกที่มีความร่วมมือ
3.2 การร่วมเป็นกรรมการจัดการประชุมเชิงวิชาการ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tsu</author>
  </authors>
  <commentList>
    <comment ref="C9" authorId="0">
      <text>
        <r>
          <rPr>
            <b/>
            <sz val="9"/>
            <rFont val="Tahoma"/>
            <family val="2"/>
          </rPr>
          <t xml:space="preserve">tsu: รุบะคะแนนเฉลี่ยผลการประเมิน
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tsu: รุบะคะแนนเฉลี่ยผลการประเมิน
</t>
        </r>
      </text>
    </comment>
  </commentList>
</comments>
</file>

<file path=xl/sharedStrings.xml><?xml version="1.0" encoding="utf-8"?>
<sst xmlns="http://schemas.openxmlformats.org/spreadsheetml/2006/main" count="352" uniqueCount="271">
  <si>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</si>
  <si>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</si>
  <si>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</si>
  <si>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</si>
  <si>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</si>
  <si>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</si>
  <si>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</si>
  <si>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</si>
  <si>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</si>
  <si>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</si>
  <si>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</si>
  <si>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</si>
  <si>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</si>
  <si>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</si>
  <si>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</si>
  <si>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</si>
  <si>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</si>
  <si>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</si>
  <si>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</si>
  <si>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</si>
  <si>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</si>
  <si>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</si>
  <si>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</si>
  <si>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</si>
  <si>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</si>
  <si>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</si>
  <si>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</si>
  <si>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</si>
  <si>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</si>
  <si>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</si>
  <si>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</si>
  <si>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</si>
  <si>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</si>
  <si>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</si>
  <si>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</si>
  <si>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</si>
  <si>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</si>
  <si>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</si>
  <si>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</si>
  <si>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</si>
  <si>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</si>
  <si>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</si>
  <si>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</si>
  <si>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</si>
  <si>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</si>
  <si>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</si>
  <si>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</si>
  <si>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</si>
  <si>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</si>
  <si>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</si>
  <si>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</si>
  <si>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</si>
  <si>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</si>
  <si>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</si>
  <si>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</si>
  <si>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</si>
  <si>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</si>
  <si>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</si>
  <si>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</si>
  <si>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</si>
  <si>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</si>
  <si>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</si>
  <si>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</si>
  <si>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</si>
  <si>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</si>
  <si>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</si>
  <si>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</si>
  <si>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</si>
  <si>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</si>
  <si>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</si>
  <si>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</si>
  <si>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</si>
  <si>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</si>
  <si>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</si>
  <si>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</si>
  <si>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</si>
  <si>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</si>
  <si>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</si>
  <si>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</si>
  <si>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</si>
  <si>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r>
      <t>การเสนอเลื่อนหรือเพิ่มเงินเดือน</t>
    </r>
    <r>
      <rPr>
        <sz val="16"/>
        <color indexed="8"/>
        <rFont val="CordiaUPC"/>
        <family val="2"/>
      </rPr>
      <t xml:space="preserve">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</si>
  <si>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ดีมาก 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</si>
  <si>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</si>
  <si>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</si>
  <si>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</si>
  <si>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</si>
  <si>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</si>
  <si>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</si>
  <si>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t xml:space="preserve">         ...............................................................................................................................................................</t>
  </si>
  <si>
    <t xml:space="preserve">               .........................................................................................................................................................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</si>
  <si>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</si>
  <si>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</si>
  <si>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</si>
  <si>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</si>
  <si>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</si>
  <si>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</si>
  <si>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</si>
  <si>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</si>
  <si>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</si>
  <si>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</si>
  <si>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</si>
  <si>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</si>
  <si>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 xml:space="preserve">                                     วันที่ ...... เดือน ..................... พ.ศ. ....</t>
  </si>
  <si>
    <t>พฤติกรรม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</si>
  <si>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</si>
  <si>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</si>
  <si>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</si>
  <si>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</si>
  <si>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</si>
  <si>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</si>
  <si>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</si>
  <si>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</si>
  <si>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</si>
  <si>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ส่วนที่ 6 สรุปผลการประเมิน</t>
  </si>
  <si>
    <r>
      <t>ส่วนที่ 7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</si>
  <si>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8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</si>
  <si>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9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</si>
  <si>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</si>
  <si>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</si>
  <si>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</si>
  <si>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…. ถึง เดือนกรกฎาคม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</si>
  <si>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….  ถึง เดือนมกราคม พ.ศ. ….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</si>
  <si>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</si>
  <si>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>3. ประเภทกลุ่มที่เลือก</t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</si>
  <si>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เน้นการสอน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</si>
  <si>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เน้นการวิจัย</t>
    </r>
  </si>
  <si>
    <r>
      <rPr>
        <b/>
        <sz val="16"/>
        <rFont val="CordiaUPC"/>
        <family val="2"/>
      </rPr>
      <t>ส่วนที่ 2</t>
    </r>
    <r>
      <rPr>
        <sz val="16"/>
        <rFont val="CordiaUPC"/>
        <family val="2"/>
      </rPr>
      <t xml:space="preserve"> การประเมินสมรรถนะเพื่อสนับสนุนยุทธศาสตร์การพัฒนาส่วนงานหรือหน่วยงาน </t>
    </r>
  </si>
  <si>
    <r>
      <t xml:space="preserve">ส่วนที่ 3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</si>
  <si>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t xml:space="preserve">ตามคำรับรองการปฏิบัติงาน </t>
  </si>
  <si>
    <t xml:space="preserve">         เมื่อสิ้นรอบการประเมินให้ใช้คะแนนการประเมินมหาวิทยาลัย และส่วนงานตามคำรับรอง</t>
  </si>
  <si>
    <t>และให้คณะกรรมการประเมินทำการประเมินสมรรถนะให้ครบถ้วน  (สัดส่วนร้อยละ 40)</t>
  </si>
  <si>
    <t>ส่วนที่ 1  ข้อตกลงการปฏิบัติงานและการประเมินผลสัมฤทธิ์ของงาน  (กลุ่มเน้นการสอน)  ประเมินผลการปฏิบัติงาน 10 เดือน</t>
  </si>
  <si>
    <t xml:space="preserve"> (2.1)</t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</si>
  <si>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ใช้ผลการประเมินส่วนงาน ของมหาวิทยาลัยทักษิณ</t>
    </r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</si>
  <si>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ใช้ผลการประเมินหลักสูตร</t>
    </r>
  </si>
  <si>
    <t>องค์ประกอบที่ 3 :  สมรรถนะและพฤติกรรมการปฏิบัติงาน  
                            ตามค่านิยมหลักมหาวิทยาลัยทักษิณ</t>
  </si>
  <si>
    <t>องค์ประกอบที่  2 :  การประเมินองค์กร</t>
  </si>
  <si>
    <t xml:space="preserve"> ผลการปฏิบัติงานต่ำกว่ามาตรฐานภาระงานขั้นต่ำ เกินร้อยละ 20  </t>
  </si>
  <si>
    <t xml:space="preserve"> ผลการปฏิบัติงานต่ำกว่ามาตรฐานภาระงานขั้นต่ำ ไม่เกินร้อยละ 10  </t>
  </si>
  <si>
    <t>ชั่วโมงรวม</t>
  </si>
  <si>
    <t>ผลการปฏิบัติงาน</t>
  </si>
  <si>
    <t>ตามเกณฑ์ภาระงานขั้นต่ำ</t>
  </si>
  <si>
    <t>ผลชั่วโมง</t>
  </si>
  <si>
    <t>คิดเป็นร้อยละ</t>
  </si>
  <si>
    <t>ตัวชี้วัด</t>
  </si>
  <si>
    <t>/เกณฑ์การประเมิน</t>
  </si>
  <si>
    <t xml:space="preserve">                     ลายมื่อชื่อ</t>
  </si>
  <si>
    <t xml:space="preserve"> (ผู้รับการประเมิน)</t>
  </si>
  <si>
    <t xml:space="preserve">  (8)  สรุปคะแนนส่วนผลสัมฤทธิ์ของงาน </t>
  </si>
  <si>
    <t>ตนเอง</t>
  </si>
  <si>
    <t xml:space="preserve">องค์ประกอบที่ 2 และองค์ประกอบที่ 3 </t>
  </si>
  <si>
    <t xml:space="preserve">  (8)  สรุปคะแนนส่วนผลสัมฤทธิ์ของงาน = 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</si>
  <si>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567 ชั่วโมง 
(ร้อยละ 45) 
</t>
    </r>
    <r>
      <rPr>
        <b/>
        <u val="single"/>
        <sz val="16"/>
        <color indexed="8"/>
        <rFont val="CordiaUPC"/>
        <family val="2"/>
      </rPr>
      <t xml:space="preserve">เกณฑ์การประเมิน
</t>
    </r>
  </si>
  <si>
    <t xml:space="preserve"> ผลการปฏิบัติงานตามมาตรฐานภาระงานขั้นต่ำ แต่ไม่เกิน ร้อยละ 10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</si>
  <si>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189 ชั่วโมง 
(ร้อยละ 15)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</si>
  <si>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t>1 ด้านงานสอน  
(ค่าน้ำหนักขั้นต่ำ ร้อยละ 15)</t>
  </si>
  <si>
    <t>1 ด้านงานสอน  
(ค่าน้ำหนักขั้นต่ำ ร้อยละ 45)</t>
  </si>
  <si>
    <t>2 ด้านงานวิจัยและผลงานวิชาการ
(ค่าน้ำหนักขั้นต่ำ ร้อยละ 45)</t>
  </si>
  <si>
    <t>3 ด้านพัฒนานิสิต / บริการวิชาการ / ทำนุบำรุงศิปลวัฒนธรรม / งานอื่นๆ
(ค่าน้ำหนักขั้นต่ำ ร้อยละ 0-40)</t>
  </si>
  <si>
    <r>
      <t xml:space="preserve">ตัวชี้วัด (การประเมินต่อปีการศึกษา)
</t>
    </r>
    <r>
      <rPr>
        <sz val="16"/>
        <rFont val="CordiaUPC"/>
        <family val="2"/>
      </rPr>
      <t>ภาระงานขั้นต่ำ 0 - 504 ชั่วโมง 
(ร้อยละ 0 - 40)  โดยจำนวนชั่วโมงต้องผันแปรตามค่าร้อยละของน้ำหนัก</t>
    </r>
    <r>
      <rPr>
        <b/>
        <u val="single"/>
        <sz val="16"/>
        <rFont val="CordiaUPC"/>
        <family val="2"/>
      </rPr>
      <t xml:space="preserve">
เกณฑ์การประเมิน
</t>
    </r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</si>
  <si>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567 ชั่วโมง 
(ร้อยละ 45)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</si>
  <si>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t>2 ด้านงานวิจัยและผลงานวิชาการ
(ค่าน้ำหนักขั้นต่ำ ร้อยละ 10)</t>
  </si>
  <si>
    <t>3 ด้านพัฒนานิสิต / บริการวิชาการ / ทำนุบำรุงศิปลวัฒนธรรม / งานอื่นๆ
(ค่าน้ำหนักขั้นต่ำ ร้อยละ 0 - 45)</t>
  </si>
  <si>
    <r>
      <t xml:space="preserve">ตัวชี้วัด (การประเมินต่อปีการศึกษา)
</t>
    </r>
    <r>
      <rPr>
        <sz val="16"/>
        <color indexed="8"/>
        <rFont val="CordiaUPC"/>
        <family val="2"/>
      </rPr>
      <t xml:space="preserve">ต้องผ่านภาระงานขั้นต่ำ 126 ชั่วโมง 
(ร้อยละ 10) </t>
    </r>
    <r>
      <rPr>
        <b/>
        <u val="single"/>
        <sz val="16"/>
        <color indexed="8"/>
        <rFont val="CordiaUPC"/>
        <family val="2"/>
      </rPr>
      <t xml:space="preserve">
เกณฑ์การประเมิน
</t>
    </r>
  </si>
  <si>
    <r>
      <t xml:space="preserve">ตัวชี้วัด (การประเมินต่อปีการศึกษา)
</t>
    </r>
    <r>
      <rPr>
        <sz val="16"/>
        <rFont val="CordiaUPC"/>
        <family val="2"/>
      </rPr>
      <t xml:space="preserve">ภาระงานขั้นต่ำ 0 - 567 ชั่วโมง 
(ร้อยละ 0 - 45)  โดยจำนวนชั่วโมงต้องผันแปรตามค่าร้อยละของน้ำหนัก
</t>
    </r>
    <r>
      <rPr>
        <b/>
        <u val="single"/>
        <sz val="16"/>
        <rFont val="CordiaUPC"/>
        <family val="2"/>
      </rPr>
      <t>เกณฑ์การประเมิน</t>
    </r>
  </si>
  <si>
    <t>ส่วนที่ 1  ข้อตกลงการปฏิบัติงานและการประเมินผลสัมฤทธิ์ของงาน  (กลุ่มเน้นการวิจัย)  ประเมินผลการปฏิบัติงาน 12 เดือน</t>
  </si>
  <si>
    <t>โดยระบุข้อมูลใน (2) (4) และ (6)  (สัดส่วนร้อยละ 30)</t>
  </si>
  <si>
    <t>ให้ครบถ้วน (สัดส่วนร้อยละ 30)</t>
  </si>
  <si>
    <r>
      <rPr>
        <b/>
        <sz val="16"/>
        <rFont val="CordiaUPC"/>
        <family val="2"/>
      </rPr>
      <t>หมายเหตุ</t>
    </r>
    <r>
      <rPr>
        <sz val="16"/>
        <rFont val="CordiaUPC"/>
        <family val="2"/>
      </rPr>
      <t xml:space="preserve"> : 
1)กรณีเลือกด้านที่ 3 งานวิชาการอื่น งานบริการวิชาการฯ เลือกค่าร้อยละ = 0 จำนวนชั่วโมงรวมของ ด้านที่ 1 และ ด้านที่ 2 รวมกันต้องผ่านชั่วโมงภาระงานขั้นต่ำรวม
2) กรณีไม่ผ่านภาระงานขั้นต่ำรายด้าน (ด้านใดด้านหนึ่งหรือทั้งสองด้าน) จะพิจารณาคะแนนตามเกณฑ์ กรณีไม่ผ่านภาระงานขั้นต่ำรายด้าน ตามบันทึกชี้แจงของคณะ</t>
    </r>
  </si>
  <si>
    <t>การเทียบจำนวนชั่วโมง กับ คะแนน  กรณีที่ผ่านภาระงานขั้นต่ำของด้านที่ 1 และ ด้านที่ 2 และชั่วโมงภาระงานขั้นต่ำรวมผ่าน 1,260</t>
  </si>
  <si>
    <t xml:space="preserve"> ผลการปฏิบัติงานต่ำกว่ามาตรฐานภาระงานขั้นต่ำเกินร้อยละ 10 แต่ไม่เกินร้อยละ 20  </t>
  </si>
  <si>
    <t xml:space="preserve"> ผลการปฏิบัติงานต่ำกว่ามาตรฐานภาระงานขั้นต่ำ เกินร้อยละ 10 แต่ไม่เกินร้อยละ 20  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</si>
  <si>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</si>
  <si>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 xml:space="preserve">                  5.2  การมาปฏิบัติราชการ</t>
  </si>
  <si>
    <t xml:space="preserve">                                      ลายมือชื่อ  .................................................... (คณบดีคณะวิทยาศาสตร์)</t>
  </si>
  <si>
    <t xml:space="preserve">                                      ลายมือชื่อ  .................................................... (ประธานสาขาวิชา)      </t>
  </si>
  <si>
    <t>(......................................................)</t>
  </si>
  <si>
    <t xml:space="preserve"> ผลการปฏิบัติงานตามมาตรฐานภาระงานขั้นต่ำ </t>
  </si>
  <si>
    <r>
      <rPr>
        <b/>
        <sz val="16"/>
        <rFont val="CordiaUPC"/>
        <family val="2"/>
      </rPr>
      <t>หมายเหตุ</t>
    </r>
    <r>
      <rPr>
        <sz val="16"/>
        <rFont val="CordiaUPC"/>
        <family val="2"/>
      </rPr>
      <t xml:space="preserve"> : 
1)กรณีเลือกด้านที่3 งานวิชาการอื่น งานบริการวิชาการฯ เลือกค่าร้อยละ 0 จำนวนชั่วโมงรวมของ ด้านที่ 1 และ ด้านที่ 2 รวมกันต้องผ่านชั่วโมงภาระงานขั้นต่ำรวม
2) กรณีไม่ผ่านภาระงานขั้นต่ำรายด้าน (ด้านใดด้านหนึ่งหรือทั้งสองด้าน) จะพิจารณาคะแนนตามเกณฑ์ กรณีไม่ผ่านภาระงานขั้นต่ำรายด้าน ตามบันทึกชี้แจงของคณะ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</si>
  <si>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เดือนมิถุนายน พ.ศ.256.. ถึง เดือนพฤษภาคม พ.ศ. 256..</t>
    </r>
  </si>
  <si>
    <r>
      <t xml:space="preserve">ส่วนที่ 2. ผลการประเมินมหาวิทยาลัย / คำรับรองการปฏิบัติงาน </t>
    </r>
    <r>
      <rPr>
        <b/>
        <sz val="18"/>
        <color indexed="10"/>
        <rFont val="TH SarabunPSK"/>
        <family val="2"/>
      </rPr>
      <t xml:space="preserve"> </t>
    </r>
  </si>
  <si>
    <t>คะแนนประเมินส่วนงาน และ</t>
  </si>
  <si>
    <t>คำรับรองการปฏิบัติงาน</t>
  </si>
  <si>
    <t>ผลประเมิน</t>
  </si>
  <si>
    <t>1) คะแนนผลการประเมินส่วนงาน 
(EdPEx)</t>
  </si>
  <si>
    <r>
      <t xml:space="preserve">2) คะแนนการประเมินหลักสูตร 
หลักสูตรที่สังกัด
</t>
    </r>
    <r>
      <rPr>
        <b/>
        <sz val="16"/>
        <rFont val="CordiaUPC"/>
        <family val="2"/>
      </rPr>
      <t>(ระบุ)..................................................</t>
    </r>
  </si>
  <si>
    <r>
      <rPr>
        <b/>
        <u val="single"/>
        <sz val="16"/>
        <color indexed="8"/>
        <rFont val="CordiaUPC"/>
        <family val="2"/>
      </rPr>
      <t xml:space="preserve">ตัวชี้วัด </t>
    </r>
    <r>
      <rPr>
        <sz val="16"/>
        <color indexed="8"/>
        <rFont val="CordiaUPC"/>
        <family val="2"/>
      </rPr>
      <t>: ใช้ผลการประเมินผลสัมฤทธิ์การดำเนินงานตามคำรับรองความ       ท้าทาย TOR</t>
    </r>
  </si>
  <si>
    <t>เกณฑ์ตัวชี้วัดส่วนบุคคล 10 คะแนน</t>
  </si>
  <si>
    <t>เกณฑ์การประเมิน</t>
  </si>
  <si>
    <t>ผลการประเมินตนเอง</t>
  </si>
  <si>
    <t>จำนวนผลงาน</t>
  </si>
  <si>
    <t>ผลคะแนน</t>
  </si>
  <si>
    <t>1 รายการ = 3 คะแนน</t>
  </si>
  <si>
    <t>1 กิจกรรม = 1 คะแนน</t>
  </si>
  <si>
    <t>ส่วนที่ 3  การประเมินสมรรถนะและพฤติกรรมการปฏิบัติงาน</t>
  </si>
  <si>
    <t xml:space="preserve">               3.1 การประเมินพฤติกรรมการปฏิบัติงาน ตามค่านิยมของมหาวิทยาลัย</t>
  </si>
  <si>
    <t>ผลสัมฤทธิ์</t>
  </si>
  <si>
    <t>คะแนนรวม</t>
  </si>
  <si>
    <t>3) คะแนนตามตัวชี้วัดส่วนบุคคลของคณะวิทยาศาสตร์</t>
  </si>
  <si>
    <t>คะแนนรวมตามประกาศ (จำนวนชั่วโมง x คะแนนเต็ม (30)) / จำนวนชั่วโมงสูงสุด (1,341.90)</t>
  </si>
  <si>
    <t>ลำดับ</t>
  </si>
  <si>
    <t>TSU02 จำนวนนวัตกรรมการจัดการศึกษา</t>
  </si>
  <si>
    <t>1 ผลงาน = 2 คะแนน</t>
  </si>
  <si>
    <t>TSU03 จำนวนคอร์สออนไลน์ที่เป็นส่วนหนึ่งของรายวิชาในหลักสูตรประกาศนียบัตร</t>
  </si>
  <si>
    <t>1 คอร์ส = 2 คะแนน</t>
  </si>
  <si>
    <t xml:space="preserve">TSU05 ร้อยละอาจารย์ที่ได้รับการรับรองสมรรถนะวิชาชีพด้านการเรียนการสอน    ตามเกณฑ์ Thailand PSF </t>
  </si>
  <si>
    <t>ระดับ 2 = 6 คะแนน
ระดับ 3 = 8 คะแนน
ระดับ 4 = 10 คะแนน</t>
  </si>
  <si>
    <t>TSU07 ร้อยละผู้เรียนที่ได้รับรางวัล (ตัวชี้วัดกลุ่ม 2) ด้านนวัตกรรมสังคม</t>
  </si>
  <si>
    <t>รางวัลจากหน่วยงานภายนอก = 2 คะแนน
รางวัลระดับชาติ = 3 คะแนน
รางวัลระดับนานาชาติ = 4 คะแนน
รางวัลระดับภูมิภาค/โลก = 5 คะแนน</t>
  </si>
  <si>
    <t>TSU07 ร้อยละผู้เรียนที่ได้รับรางวัล (ตัวชี้วัดกลุ่ม 2) ด้านผู้ประกอบการ</t>
  </si>
  <si>
    <t xml:space="preserve">TSU09 ร้อยละนิสิตและบัณฑิตที่เป็นผู้ประกอบการ (ตัวชี้วัดกลุ่ม 2) </t>
  </si>
  <si>
    <r>
      <t xml:space="preserve">1 </t>
    </r>
    <r>
      <rPr>
        <sz val="14"/>
        <color indexed="8"/>
        <rFont val="TH SarabunPSK"/>
        <family val="2"/>
      </rPr>
      <t>ผลงาน = 2 คะแนน</t>
    </r>
  </si>
  <si>
    <t xml:space="preserve">TSU09 ร้อยละนิสิตและบัณฑิตที่มีผลงานด้านนวัตกรรมสังคม (ตัวชี้วัดกลุ่ม 2) </t>
  </si>
  <si>
    <r>
      <t xml:space="preserve">1 </t>
    </r>
    <r>
      <rPr>
        <sz val="14"/>
        <color indexed="8"/>
        <rFont val="TH SarabunPSK"/>
        <family val="2"/>
      </rPr>
      <t>คน = 3 คะแนน</t>
    </r>
  </si>
  <si>
    <t xml:space="preserve">TSU10 ร้อยละนักวิจัยที่ได้รับการยกระดับสมรรถนะด้านการวิจัย (ด้านการสร้างนวัตกรรมสังคม) </t>
  </si>
  <si>
    <t>ผ่านการอบรมตามข้อกำหนด = 2 คะแนน</t>
  </si>
  <si>
    <t>TSU11 ร้อยละผลงานวิจัยและงานสร้างสรรค์ที่เผยแพร่ ระดับชาติ</t>
  </si>
  <si>
    <t>1 ผลงาน = 1 คะแนน</t>
  </si>
  <si>
    <t>TSU11 ร้อยละผลงานวิจัยและงานสร้างสรรค์ที่เผยแพร่ ระดับนานาชาติ</t>
  </si>
  <si>
    <t>TSU12 จำนวนนวัตกรรมสังคมด้านการวิจัยและบริการวิชาการ</t>
  </si>
  <si>
    <t>TSU13 TSU13 ร้อยละผลงานวิจัยที่เผยแพร่และได้รับการอ้างอิงในฐานข้อมูลสากล ระดับชาติ (นับจำนวนผลงานที่อ้างอิงในปีการศึกษาที่รับประเมิน)</t>
  </si>
  <si>
    <t>TSU13 TSU13 ร้อยละผลงานวิจัยที่เผยแพร่และได้รับการอ้างอิงในฐานข้อมูลสากล ระดับนานาชาติ (นับจำนวนผลงานที่อ้างอิงในปีการศึกษาที่รับประเมิน)</t>
  </si>
  <si>
    <t xml:space="preserve">TSU14 จำนวนเงินทุนวิจัยและนวัตกรรมจากแหล่งทุนภายนอก </t>
  </si>
  <si>
    <t>&lt; 500,000บาทต่อโครงการ = 1 คะแนน
&gt;=500,000บาทต่อโครงการ = 2 คะแนน</t>
  </si>
  <si>
    <t xml:space="preserve">TSU15 จำนวนสิทธิบัตร อนุสิทธิบัตรและลิขสิทธิ์ ที่ได้รับการยื่นจดต่อปี </t>
  </si>
  <si>
    <t xml:space="preserve">TSU16  จำนวนเงินจากการนำทรัพย์สินทางปัญญาไปต่อยอดและ/หรือสร้างมูลค่าเพิ่ม </t>
  </si>
  <si>
    <t>&lt; 30,000บาทต่อโครงการ = 1 คะแนน
&gt;=30,000บาทต่อโครงการ = 2 คะแนน</t>
  </si>
  <si>
    <t xml:space="preserve">TSU17 จำนวนเงินจากการบริการวิชาการที่ได้รับจากแหล่งภายนอก </t>
  </si>
  <si>
    <t>&lt; 500,000บาทต่อโครงการ = 5 คะแนน
&gt;=500,000บาทต่อโครงการ = 10 คะแนน</t>
  </si>
  <si>
    <t>TSU17 การบริการวิชาการที่ได้รับจากแหล่งภายนอก กรณีการมีส่วนร่วมเป็นวิทยากรโครงการบริการวิชาการของคณะ (อบรมที่มีการเก็บ ค่าลงทะเบียนอบรม โดยผู้ประเมินไม่ได้รับค่าตอบแทนวิทยากร)</t>
  </si>
  <si>
    <t xml:space="preserve">โครงการละ 2 คะแนน </t>
  </si>
  <si>
    <t>TSU18 จำนวนสินค้าและบริการในพื้นที่ที่ได้รับการสร้างมูลค่าเพิ่มจากการบริการวิชาการ</t>
  </si>
  <si>
    <t>TSU19 งบประมาณจากแหล่งทุนภายนอกสนับสนุนการสร้างผู้ประกอบการ/ธุรกิจใหม่</t>
  </si>
  <si>
    <t xml:space="preserve">TSU21 ร้อยละบุคลากรของมหาวิทยาลัยแลกเปลี่ยนความรู้สู่ภาคธุรกิจ/อุตสาหกรรม (Talent/Academic Mobility Consultation) </t>
  </si>
  <si>
    <t>มีการแลกเปลี่ยน = 1 คะแนน</t>
  </si>
  <si>
    <t xml:space="preserve">TSU22 ร้อยละความร่วมมือเพื่อพัฒนาผู้ประกอบการและส่งเสริมการสร้างนวัตกรรมกับภาคธุรกิจ/อุตสาหกรรมของสถาบันอุดมศึกษา (University - Industry Linkage) </t>
  </si>
  <si>
    <t>องค์กรขนาดย่อม = 5 คะแนน
องค์กรขนาดกลาง = 6 คะแนน
องค์กรขนาดใหญ่ = 7 คะแนน
องค์กรต่างประเทศ  = 10 คะแนน</t>
  </si>
  <si>
    <t xml:space="preserve">TSU27 จำนวนนิสิตแลกเปลี่ยน/นิสิตสหกิจศึกษาและฝึกงานกับมหาวิทยาลัยในต่างประเทศ </t>
  </si>
  <si>
    <t>เป็นอาจารย์ที่ปรึกษา = 10 คะแนน</t>
  </si>
  <si>
    <t>TSU34 ร้อยละอาจารย์ที่ได้รับรางวัล ระดับชาติ</t>
  </si>
  <si>
    <t>1 รางวัล = 2 คะแน</t>
  </si>
  <si>
    <t>TSU34 ร้อยละอาจารย์ที่ได้รับรางวัล ระดับนานาชาติ</t>
  </si>
  <si>
    <t>1 รางวัล = 3 คะแนน</t>
  </si>
  <si>
    <t>SciDI01 หลักสูตรที่มีความร่วมมือทางวิชาการกับหน่วยงานภายนอก (การทำ MOU) เป็นผู้ริเริ่มและผู้ประสานงานหลักในการดำเนินงานของเครือข่ายความร่วมมือทางวิชาการ (MOU)</t>
  </si>
  <si>
    <t>ภายในประเทศ 1 MOU = 2 คะแนน
ต่างประเทศ 1 MOU = 4 คะแนน</t>
  </si>
  <si>
    <t>SciDI01 หลักสูตรที่มีความร่วมมือทางวิชาการกับหน่วยงานภายนอก (การมีส่วนร่วมของกิจกรรมที่ดำเนินการภายใต้ MOU)</t>
  </si>
  <si>
    <t>SciDI02 โครงงานวิจัยและวิทยานิพนธ์ของนิสิตที่มีโจทย์มาจากชุมชน ภาครัฐหรือผู้ประกอบการ  (หลักฐานใบรับรองจากชุมชน)</t>
  </si>
  <si>
    <t>1 ผลงาน ที่ชุมชนมีส่วนร่วม = 1 คะแนน 
1 ผลงาน จากภาครัฐ = 2 คะแนน 
1 ผลงาน จากผู้ประกอบการ = 3 คะแนน</t>
  </si>
  <si>
    <t>SciDI04 ร้อยละของโครงการวิจัยทีมีโจทย์มาจากชุมชน ภาครัฐหรือ ผู้ประกอบการ 
โดย เป็นโครงการวิจัยที่ได้รับทุนในปีการศึกษา มีโจทย์มาจากชุมชน ภาครัฐหรือ ผู้ประกอบการ (นับจากวันลงนามสัญญารับทุน ไม่นับช่วง การขยายเวลาสัญญา)</t>
  </si>
  <si>
    <t>1 โครงการวิจัยจากชุมชน = 1 คะแนน
1 โครงการวิจัยที่ชุมชนมีส่วนร่วม = 2 คะแนน 
1 โครงการวิจัยจากภาครัฐ = 3 คะแนน 
1 โครงการวิจัยจากผู้ประกอบการ = 4 คะแนน</t>
  </si>
  <si>
    <t>(ผู้ช่วยศาสตราจารย์ ดร.นพมาศ ปักเข็ม)</t>
  </si>
  <si>
    <r>
      <t xml:space="preserve">ด้านที่ 1 มุ่งผลสัมฤทธิ์ (Achievement Motivation) ( 4 คะแนน)
</t>
    </r>
    <r>
      <rPr>
        <sz val="14"/>
        <color indexed="8"/>
        <rFont val="TH SarabunPSK"/>
        <family val="2"/>
      </rPr>
      <t>1.1 มุ่งมั่น ทุมเทในการปฏิบัติงาน
1.2 ปฏิบัติงานบรรลุวัตถุประสงคหรือ เป้าหมายที่กำหนด</t>
    </r>
  </si>
  <si>
    <t>พฤติกรรมการปฏิบัติงานที่มีความมุ่งมั่น ทุมเทในการปฏิบัติงาน และปฏิบัติงานบรรลุวัตถุประสงคหรือเป้าหมายที่กำหนด ประเมินโดยผู้บริหาร 4 คะแนน</t>
  </si>
  <si>
    <r>
      <t xml:space="preserve">ด้านที่ 3  การจัดการเรียนรู้ (Learning Management) (4 คะแนน)
</t>
    </r>
    <r>
      <rPr>
        <sz val="14"/>
        <color indexed="8"/>
        <rFont val="TH SarabunPSK"/>
        <family val="2"/>
      </rPr>
      <t>3.1 มีความสนใจ แสวงหาความรู้และพัฒนาทักษะของตนด้านการจัดการเรียนรู้
3.2 ออกแบบและวางแผน ดำเนินการจัดกิจกรรมการเรียนรู้ของผู้เรียนอย่างมีประสิทธิภาพ
3.3 เสริมสร้างบรรยากาศการเรียนรู้และสนับสนุนการเรียนรู้ของผู้เรียน
3.4 วัดและประเมินผลการเรียนรู้ของผู้เรียน พร้อมทั้งให้ข้อมูลป้อนกลับอย่างสร้างสรรค์</t>
    </r>
  </si>
  <si>
    <t xml:space="preserve">การลงเวลาปฏิบัติงานผ่านระบบที่มหาวิทยาลัยกำหนด ในแต่ละช่วงเวลาประเมิน
- ลงเวลาปฏิบัติงานทุกวัน หรือ ลืมลงเวลาไม่เกิน 15 วัน = 2.5 คะแนน 
- ลืมลงเวลาปฏิบัติงาน 45 วันขึ้นไป = 0 คะแนน
ใช้การเทียบ บัญญัติไตรยาง คะแนนระหว่าง 15 – 45 วัน
</t>
  </si>
  <si>
    <r>
      <t xml:space="preserve">ด้านที่ 2 การสั่งสมความ เชี่ยวชาญในงาน  (Expertise) (4 คะแนน)
</t>
    </r>
    <r>
      <rPr>
        <sz val="14"/>
        <color indexed="8"/>
        <rFont val="TH SarabunPSK"/>
        <family val="2"/>
      </rPr>
      <t>2.1 มีความสนใจ แสวงหาความรู้ และพัฒนาความสามารถของตน
2.2 สามารถนำความรู วิทยาการ หรือ เทคโนโลยี ใหม่ ๆ มาปรับใชกับการปฏิบัติงาน</t>
    </r>
  </si>
  <si>
    <r>
      <t xml:space="preserve">การได้รับการพัฒนาตนเองที่เกี่ยวข้องกับงานที่รับผิดชอบที่สอดคล้องกับยุทธศาสตร์ของคณะ 3 ลำดับดังนี้
</t>
    </r>
    <r>
      <rPr>
        <b/>
        <sz val="14"/>
        <color indexed="8"/>
        <rFont val="TH SarabunPSK"/>
        <family val="2"/>
      </rPr>
      <t>ลำดับ 1</t>
    </r>
    <r>
      <rPr>
        <sz val="14"/>
        <color indexed="8"/>
        <rFont val="TH SarabunPSK"/>
        <family val="2"/>
      </rPr>
      <t xml:space="preserve"> : มีการขออนุมัติเข้าอบรมและเข้าอบรม = 1คะแนน
</t>
    </r>
    <r>
      <rPr>
        <b/>
        <sz val="14"/>
        <color indexed="8"/>
        <rFont val="TH SarabunPSK"/>
        <family val="2"/>
      </rPr>
      <t>ลำดับ 2</t>
    </r>
    <r>
      <rPr>
        <sz val="14"/>
        <color indexed="8"/>
        <rFont val="TH SarabunPSK"/>
        <family val="2"/>
      </rPr>
      <t xml:space="preserve"> 
: 2.1 ดำเนินการตามลำดับ 1 และมีการรายงานผลการเข้าอบรม (รายงานตามแบบฟอร์มที่กำหนดและเป็นการรายงานด้วยตนเอง หลังอบรมมากกว่า 15 วัน) = 2 คะแนน
: 2.2 ดำเนินการตามลำดับ 1 และมีการรายงานผลการเข้าอบรม (รายงานตามแบบฟอร์มที่กำหนดและเป็นการรายงานด้วยตนเอง หลังอบรมภายใน 15 วัน) = 3 คะแนน
</t>
    </r>
    <r>
      <rPr>
        <b/>
        <sz val="14"/>
        <color indexed="8"/>
        <rFont val="TH SarabunPSK"/>
        <family val="2"/>
      </rPr>
      <t>ลำดับ 3</t>
    </r>
    <r>
      <rPr>
        <sz val="14"/>
        <color indexed="8"/>
        <rFont val="TH SarabunPSK"/>
        <family val="2"/>
      </rPr>
      <t xml:space="preserve"> : มีการรายงานผลการนำความรู้ที่ได้จากการอบรมมาปรับใช้กับการปฏิบัติงานขององค์กร โดยมีเงื่อนไขการพิจารณาดำเนินการตามลำดับ 1 และ ลำดับ 2 ดังนี้
= 3.5 คะแนน ผ่านลำดับ 1 และ 2.1 หรือ
= 4 คะแนน ผ่านลำดับ 1 และ 2.2</t>
    </r>
  </si>
  <si>
    <r>
      <t xml:space="preserve">ด้านที่ 4 การบริการที่ดี  (Service Mind) (4 คะแนน)
</t>
    </r>
    <r>
      <rPr>
        <sz val="14"/>
        <color indexed="8"/>
        <rFont val="TH SarabunPSK"/>
        <family val="2"/>
      </rPr>
      <t>4.1 ใหบริการที่มีคุณภาพ สุภาพ เป็นมิตร
4.2 รับฟังข้อคิดเห็น ข้อเสนอแนะของผู้รับบริการและนำมาใช้ในการปรับปรุงการบริการเพื่อตอบสนองต่อความต้องการและความคาดหวัง</t>
    </r>
  </si>
  <si>
    <r>
      <rPr>
        <b/>
        <sz val="14"/>
        <color indexed="8"/>
        <rFont val="TH SarabunPSK"/>
        <family val="2"/>
      </rPr>
      <t xml:space="preserve">ด้านที่ 5  ความร่วมแรงร่วมใจ (Teamwork) (4 คะแนน)
</t>
    </r>
    <r>
      <rPr>
        <sz val="14"/>
        <color indexed="8"/>
        <rFont val="TH SarabunPSK"/>
        <family val="2"/>
      </rPr>
      <t>5.1 ร่วมมือกันทำงานที่ได้รับมอบหมาย  ให้สำเร็จและใหความช่วยเหลือเกื้อกูลกัน</t>
    </r>
  </si>
  <si>
    <r>
      <t xml:space="preserve">ด้านที่ 6 จริยธรรมและความโปรงใส (Ethics and Transparency) (4 คะแนน) 
</t>
    </r>
    <r>
      <rPr>
        <sz val="15"/>
        <rFont val="TH SarabunPSK"/>
        <family val="2"/>
      </rPr>
      <t>6.1 ประพฤติปฏิบัติตนตามมาตรฐานทางจริยธรรมและธรรมาภิบาล ของมหาวิทยาลัย
6.2 ปฏิบัติหนาที่อย่างมีประสิทธิภาพ เต็มกำลังความสามารถ และ            ยึดประโยชนขององคกร
6.3 สื่อสารอย่างต่อเนื่อง เปิดเผยข้อมูลอย่างตรงไปตรงมาชี้แจงได้เมื่อมี       ขอสงสัย และสามารถเข้าถึงข้อมูล ข่าวสารได้ตามกฎหมาย ตรวจสอบได้</t>
    </r>
  </si>
  <si>
    <t>ไม่มีข้อร้องเรียนเรื่องจริยธรรมและความโปร่งใสและพฤติกรรมที่ไม่พึงประสงค์ ในตำแหน่งรองคณบดี เป็นคะแนน 1 คะแนน</t>
  </si>
  <si>
    <t>ไม่มีข้อร้องเรียนเรื่องจริยธรรมและความโปร่งใสและพฤติกรรมที่ไม่พึงประสงค์ ในตำแหน่งอาจารย์ผู้สอน เป็นคะแนน 0.5 คะแนน</t>
  </si>
  <si>
    <r>
      <t>ด้านที่ 7 ศักยภาพเพื่อนําการปรับเปลี่ยน (Change Leadership) (3 คะแนน)</t>
    </r>
    <r>
      <rPr>
        <sz val="15"/>
        <rFont val="TH SarabunPSK"/>
        <family val="2"/>
      </rPr>
      <t xml:space="preserve">
7.1 สร้างความเขาใจ และกระตุนใหผู้อื่นเห็นความสำคัญของการปรับเปลี่ยน
7.2 วางแผนและผลักดันใหเกิดการปรับเปลี่ยน
7.3 ติดตามการบริหารการเปลี่ยนแปลงอย่างสม่ำเสมอ
7.3 สร้างขวัญกําลังใจเพื่อใหเกิดการปรับเปลี่ยนอย่างต่อเนื่อง</t>
    </r>
  </si>
  <si>
    <t>ผลสัมฤทธิ์ของการปฏิบัติงานในหน้าที่รองคณบดี ด้านการวางแผน ดำเนินการ ติดตามงาน สร้างความเข้าใจของงานให้กับบุคลากรได้รับทราบ และการสร้างขวัญกำลังใจของบุคลากรเพื่อให้เกิดการปรับเปลี่ยนอย่างต่อเนื่อง ประเมินโดยคณบดี ไม่เกิน 3 คะแนน</t>
  </si>
  <si>
    <r>
      <t xml:space="preserve">ด้านที่ 8 วิสัยทัศน (Visioning) (3 คะแนน)
</t>
    </r>
    <r>
      <rPr>
        <sz val="15"/>
        <rFont val="TH SarabunPSK"/>
        <family val="2"/>
      </rPr>
      <t>8.1 ความสามารถในการกำหนดเป้าหมาย กลยุทธ และแผนงานขององคกรใหสอดคลองกับวิสัยทัศนหรือแผนยุทธศาสตร์ของมหาวิทยาลัยหรือวิสัยทัศนประเทศ
8.2 สื่อสาร สร้างความเขาใจใหผู้อื่นรับรู เขาใจเปาหมายกลยุทธ และแผนงานขององคกรเพื่อให้ร่วมแรงร่วมใจในการปฏิบัติงานให้บรรลุเป้าหมาย
8.3 แปลงแผนกลยุทธขององคกรสู่การปฏิบัติอย่างมีประสิทธิผล</t>
    </r>
  </si>
  <si>
    <t>ผลสัมฤทธิ์ของการกำหนดทิศทาง ภารกิจ และเป้าหมายการทำงานที่ชัดเจน และความสามารถในการสร้างความร่วมแรงร่วมใจเพื่อใหภารกิจบรรลุวัตถุประสงค์ของงานในหน้าที่รองคณบดี ประเมินโดยคณบดี ไม่เกิน 3 คะแนน</t>
  </si>
  <si>
    <t>การดำเนินงานตามยุทธศาสตร์และ Sci-NEXT</t>
  </si>
  <si>
    <t xml:space="preserve">เข้าร่วมกิจกรรมที่คณะกำหนด (การร่วมกิจกรรมแนะแนวการศึกษา) ครั้งละ 1 คะแนน ไม่เกินจำนวน  3 ครั้ง โดยไม่นับซ้ำกับการประเมินในส่วนที่ 1 ผลสัมฤทธิ์ของงาน </t>
  </si>
  <si>
    <t>คะแนนเฉลี่ยของผลการประเมินการสอน ที่ระดับ 0 – 5 คะแนน โดยใช้การเทียบบัญญัติ ไตรยาง ช่วงผลการประเมินจาก 0 – 4.37 เป็นคะแนนไม่เกิน 4 คะแนน</t>
  </si>
  <si>
    <t>คะแนนเฉลี่ยการประเมินการให้บริการของกลุ่มงานที่กำกับ ที่ระดับ 0 – 5 คะแนน โดยใช้การเทียบบัญญัติไตรยาง ช่วงผลประเมินจาก 0 – 4.51 เป็นคะแนนไม่เกิน 4 คะแนน</t>
  </si>
  <si>
    <t>คะแนนเฉลี่ยการประเมินจากเพื่อนร่วมงาน (บุคลากรในคณะ) ที่ระดับ 0 – 5  คะแนน โดยใช้การเทียบบัญญัติไตรยาง ช่วงผลประเมินจาก 0 – 4.51 เป็นคะแนนไม่เกิน 4 คะแนน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</si>
</sst>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_-* #,##0_-;\-* #,##0_-;_-* &quot;-&quot;??_-;_-@_-"/>
    <numFmt numFmtId="182" formatCode="_-* #,##0.0_-;\-* #,##0.0_-;_-* &quot;-&quot;??_-;_-@_-"/>
    <numFmt numFmtId="183" formatCode="_-* #,##0.000_-;\-* #,##0.000_-;_-* &quot;-&quot;??_-;_-@_-"/>
    <numFmt numFmtId="184" formatCode="#,##0.0"/>
    <numFmt numFmtId="185" formatCode="0.00000"/>
    <numFmt numFmtId="186" formatCode="0.0000"/>
    <numFmt numFmtId="187" formatCode="0.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sz val="16"/>
      <name val="Wingdings 2"/>
      <family val="1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CordiaUPC"/>
      <family val="2"/>
    </font>
    <font>
      <b/>
      <sz val="18"/>
      <name val="TH SarabunPSK"/>
      <family val="2"/>
    </font>
    <font>
      <b/>
      <sz val="18"/>
      <name val="CordiaUPC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5"/>
      <color indexed="8"/>
      <name val="CordiaUPC"/>
      <family val="2"/>
    </font>
    <font>
      <b/>
      <sz val="15"/>
      <color indexed="8"/>
      <name val="CordiaUPC"/>
      <family val="2"/>
    </font>
    <font>
      <b/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ordiaUPC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ordiaUPC"/>
      <family val="2"/>
    </font>
    <font>
      <sz val="16"/>
      <color rgb="FF000000"/>
      <name val="TH SarabunPSK"/>
      <family val="2"/>
    </font>
    <font>
      <sz val="16"/>
      <color theme="1"/>
      <name val="CordiaUPC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2" fillId="0" borderId="11" xfId="36" applyNumberFormat="1" applyFont="1" applyBorder="1" applyAlignment="1">
      <alignment horizontal="center" shrinkToFit="1"/>
      <protection/>
    </xf>
    <xf numFmtId="0" fontId="7" fillId="0" borderId="0" xfId="36" applyFont="1">
      <alignment/>
      <protection/>
    </xf>
    <xf numFmtId="0" fontId="12" fillId="0" borderId="12" xfId="36" applyFont="1" applyBorder="1" applyAlignment="1">
      <alignment horizontal="center"/>
      <protection/>
    </xf>
    <xf numFmtId="0" fontId="7" fillId="0" borderId="0" xfId="36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2" xfId="36" applyFont="1" applyBorder="1" applyAlignment="1">
      <alignment horizontal="center" vertical="center"/>
      <protection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12" fillId="0" borderId="12" xfId="36" applyFont="1" applyBorder="1" applyAlignment="1">
      <alignment horizontal="center" vertical="top"/>
      <protection/>
    </xf>
    <xf numFmtId="0" fontId="12" fillId="0" borderId="12" xfId="36" applyFont="1" applyBorder="1" applyAlignment="1">
      <alignment horizontal="center" vertical="top" wrapText="1"/>
      <protection/>
    </xf>
    <xf numFmtId="0" fontId="14" fillId="0" borderId="16" xfId="36" applyFont="1" applyBorder="1" applyAlignment="1">
      <alignment vertical="top" wrapText="1"/>
      <protection/>
    </xf>
    <xf numFmtId="0" fontId="12" fillId="0" borderId="11" xfId="36" applyFont="1" applyBorder="1" applyAlignment="1">
      <alignment horizontal="center" vertical="top" wrapText="1"/>
      <protection/>
    </xf>
    <xf numFmtId="0" fontId="7" fillId="0" borderId="11" xfId="36" applyFont="1" applyBorder="1" applyAlignment="1">
      <alignment horizontal="center" vertical="top"/>
      <protection/>
    </xf>
    <xf numFmtId="2" fontId="7" fillId="0" borderId="11" xfId="36" applyNumberFormat="1" applyFont="1" applyBorder="1" applyAlignment="1">
      <alignment horizontal="center" vertical="top"/>
      <protection/>
    </xf>
    <xf numFmtId="0" fontId="7" fillId="0" borderId="0" xfId="36" applyFont="1" applyAlignment="1">
      <alignment vertical="top"/>
      <protection/>
    </xf>
    <xf numFmtId="0" fontId="12" fillId="0" borderId="17" xfId="36" applyFont="1" applyBorder="1" applyAlignment="1">
      <alignment horizontal="center" vertical="top" wrapText="1"/>
      <protection/>
    </xf>
    <xf numFmtId="0" fontId="7" fillId="0" borderId="17" xfId="36" applyFont="1" applyBorder="1" applyAlignment="1">
      <alignment horizontal="center" vertical="top"/>
      <protection/>
    </xf>
    <xf numFmtId="2" fontId="7" fillId="0" borderId="17" xfId="36" applyNumberFormat="1" applyFont="1" applyBorder="1" applyAlignment="1">
      <alignment horizontal="center" vertical="top"/>
      <protection/>
    </xf>
    <xf numFmtId="0" fontId="14" fillId="0" borderId="17" xfId="36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0" xfId="0" applyFont="1" applyAlignment="1">
      <alignment horizontal="justify"/>
    </xf>
    <xf numFmtId="0" fontId="11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2" fontId="11" fillId="0" borderId="11" xfId="36" applyNumberFormat="1" applyFont="1" applyBorder="1" applyAlignment="1">
      <alignment horizontal="center" vertical="top"/>
      <protection/>
    </xf>
    <xf numFmtId="0" fontId="5" fillId="0" borderId="12" xfId="36" applyFont="1" applyBorder="1" applyAlignment="1">
      <alignment horizontal="center" vertical="top" wrapText="1"/>
      <protection/>
    </xf>
    <xf numFmtId="0" fontId="11" fillId="0" borderId="17" xfId="36" applyFont="1" applyBorder="1" applyAlignment="1">
      <alignment horizontal="center" vertical="top"/>
      <protection/>
    </xf>
    <xf numFmtId="2" fontId="5" fillId="0" borderId="20" xfId="0" applyNumberFormat="1" applyFont="1" applyBorder="1" applyAlignment="1">
      <alignment horizontal="center" wrapText="1"/>
    </xf>
    <xf numFmtId="0" fontId="20" fillId="0" borderId="16" xfId="36" applyFont="1" applyBorder="1" applyAlignment="1">
      <alignment vertical="top" wrapText="1"/>
      <protection/>
    </xf>
    <xf numFmtId="0" fontId="11" fillId="0" borderId="0" xfId="46" applyFont="1" applyBorder="1">
      <alignment/>
      <protection/>
    </xf>
    <xf numFmtId="0" fontId="11" fillId="0" borderId="0" xfId="46" applyFont="1" applyBorder="1" applyAlignment="1">
      <alignment horizontal="center"/>
      <protection/>
    </xf>
    <xf numFmtId="0" fontId="12" fillId="0" borderId="0" xfId="46" applyFont="1" applyBorder="1">
      <alignment/>
      <protection/>
    </xf>
    <xf numFmtId="0" fontId="12" fillId="0" borderId="0" xfId="46" applyFont="1" applyBorder="1" applyAlignment="1">
      <alignment horizontal="center"/>
      <protection/>
    </xf>
    <xf numFmtId="0" fontId="11" fillId="0" borderId="10" xfId="46" applyFont="1" applyBorder="1" applyAlignment="1">
      <alignment horizontal="center"/>
      <protection/>
    </xf>
    <xf numFmtId="0" fontId="12" fillId="0" borderId="17" xfId="36" applyFont="1" applyBorder="1" applyAlignment="1">
      <alignment horizontal="center"/>
      <protection/>
    </xf>
    <xf numFmtId="0" fontId="12" fillId="0" borderId="17" xfId="36" applyFont="1" applyBorder="1" applyAlignment="1">
      <alignment horizontal="center" vertical="top"/>
      <protection/>
    </xf>
    <xf numFmtId="0" fontId="7" fillId="0" borderId="10" xfId="36" applyFont="1" applyBorder="1" applyAlignment="1">
      <alignment horizontal="center"/>
      <protection/>
    </xf>
    <xf numFmtId="0" fontId="7" fillId="0" borderId="16" xfId="36" applyFont="1" applyBorder="1" applyAlignment="1">
      <alignment horizontal="left" vertical="top" wrapText="1" readingOrder="1"/>
      <protection/>
    </xf>
    <xf numFmtId="0" fontId="7" fillId="0" borderId="16" xfId="36" applyFont="1" applyBorder="1" applyAlignment="1">
      <alignment horizontal="left" vertical="top" wrapText="1"/>
      <protection/>
    </xf>
    <xf numFmtId="0" fontId="7" fillId="0" borderId="16" xfId="36" applyFont="1" applyBorder="1" applyAlignment="1">
      <alignment horizontal="center" vertical="top"/>
      <protection/>
    </xf>
    <xf numFmtId="0" fontId="7" fillId="0" borderId="16" xfId="36" applyFont="1" applyBorder="1" applyAlignment="1">
      <alignment horizontal="center" vertical="top" wrapText="1"/>
      <protection/>
    </xf>
    <xf numFmtId="0" fontId="11" fillId="0" borderId="22" xfId="46" applyFont="1" applyBorder="1" applyAlignment="1">
      <alignment wrapText="1"/>
      <protection/>
    </xf>
    <xf numFmtId="0" fontId="7" fillId="0" borderId="24" xfId="46" applyFont="1" applyBorder="1">
      <alignment/>
      <protection/>
    </xf>
    <xf numFmtId="0" fontId="7" fillId="0" borderId="24" xfId="46" applyFont="1" applyBorder="1" applyAlignment="1">
      <alignment horizontal="center"/>
      <protection/>
    </xf>
    <xf numFmtId="1" fontId="12" fillId="0" borderId="16" xfId="46" applyNumberFormat="1" applyFont="1" applyBorder="1" applyAlignment="1">
      <alignment horizontal="center" wrapText="1"/>
      <protection/>
    </xf>
    <xf numFmtId="0" fontId="7" fillId="0" borderId="19" xfId="46" applyFont="1" applyBorder="1" applyAlignment="1">
      <alignment horizontal="center" wrapText="1"/>
      <protection/>
    </xf>
    <xf numFmtId="2" fontId="73" fillId="0" borderId="11" xfId="46" applyNumberFormat="1" applyFont="1" applyBorder="1" applyAlignment="1">
      <alignment horizontal="center" wrapText="1"/>
      <protection/>
    </xf>
    <xf numFmtId="2" fontId="73" fillId="0" borderId="20" xfId="46" applyNumberFormat="1" applyFont="1" applyBorder="1" applyAlignment="1">
      <alignment horizontal="center" wrapText="1"/>
      <protection/>
    </xf>
    <xf numFmtId="2" fontId="5" fillId="0" borderId="23" xfId="46" applyNumberFormat="1" applyFont="1" applyBorder="1" applyAlignment="1">
      <alignment horizontal="center" wrapText="1"/>
      <protection/>
    </xf>
    <xf numFmtId="0" fontId="5" fillId="0" borderId="16" xfId="0" applyFont="1" applyBorder="1" applyAlignment="1">
      <alignment horizontal="center" wrapText="1"/>
    </xf>
    <xf numFmtId="0" fontId="12" fillId="0" borderId="0" xfId="36" applyFont="1" applyAlignment="1">
      <alignment horizontal="center"/>
      <protection/>
    </xf>
    <xf numFmtId="0" fontId="13" fillId="0" borderId="12" xfId="36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 wrapText="1"/>
    </xf>
    <xf numFmtId="43" fontId="12" fillId="0" borderId="11" xfId="4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wrapText="1"/>
    </xf>
    <xf numFmtId="2" fontId="12" fillId="0" borderId="11" xfId="0" applyNumberFormat="1" applyFont="1" applyBorder="1" applyAlignment="1">
      <alignment horizontal="center" wrapText="1"/>
    </xf>
    <xf numFmtId="2" fontId="5" fillId="33" borderId="16" xfId="0" applyNumberFormat="1" applyFont="1" applyFill="1" applyBorder="1" applyAlignment="1">
      <alignment horizontal="center" wrapText="1"/>
    </xf>
    <xf numFmtId="0" fontId="21" fillId="0" borderId="0" xfId="46" applyFont="1">
      <alignment/>
      <protection/>
    </xf>
    <xf numFmtId="0" fontId="22" fillId="0" borderId="0" xfId="0" applyFont="1" applyAlignment="1">
      <alignment/>
    </xf>
    <xf numFmtId="3" fontId="74" fillId="0" borderId="16" xfId="0" applyNumberFormat="1" applyFont="1" applyFill="1" applyBorder="1" applyAlignment="1">
      <alignment horizontal="center" wrapText="1" readingOrder="1"/>
    </xf>
    <xf numFmtId="0" fontId="5" fillId="0" borderId="0" xfId="46" applyFont="1">
      <alignment/>
      <protection/>
    </xf>
    <xf numFmtId="43" fontId="12" fillId="0" borderId="16" xfId="40" applyFont="1" applyBorder="1" applyAlignment="1">
      <alignment horizontal="center" wrapText="1"/>
    </xf>
    <xf numFmtId="0" fontId="12" fillId="0" borderId="16" xfId="46" applyFont="1" applyBorder="1" applyAlignment="1">
      <alignment horizontal="center" vertical="top" wrapText="1"/>
      <protection/>
    </xf>
    <xf numFmtId="0" fontId="12" fillId="0" borderId="16" xfId="46" applyFont="1" applyBorder="1" applyAlignment="1">
      <alignment wrapText="1"/>
      <protection/>
    </xf>
    <xf numFmtId="0" fontId="5" fillId="0" borderId="16" xfId="46" applyFont="1" applyBorder="1" applyAlignment="1">
      <alignment horizontal="center" wrapText="1"/>
      <protection/>
    </xf>
    <xf numFmtId="0" fontId="74" fillId="0" borderId="16" xfId="46" applyFont="1" applyFill="1" applyBorder="1" applyAlignment="1">
      <alignment horizontal="center" wrapText="1" readingOrder="1"/>
      <protection/>
    </xf>
    <xf numFmtId="2" fontId="5" fillId="33" borderId="16" xfId="46" applyNumberFormat="1" applyFont="1" applyFill="1" applyBorder="1" applyAlignment="1">
      <alignment horizontal="center" wrapText="1"/>
      <protection/>
    </xf>
    <xf numFmtId="0" fontId="11" fillId="33" borderId="17" xfId="46" applyFont="1" applyFill="1" applyBorder="1" applyAlignment="1">
      <alignment horizontal="center"/>
      <protection/>
    </xf>
    <xf numFmtId="3" fontId="18" fillId="0" borderId="16" xfId="0" applyNumberFormat="1" applyFont="1" applyFill="1" applyBorder="1" applyAlignment="1">
      <alignment horizontal="center" wrapText="1" readingOrder="1"/>
    </xf>
    <xf numFmtId="0" fontId="18" fillId="0" borderId="16" xfId="46" applyFont="1" applyFill="1" applyBorder="1" applyAlignment="1">
      <alignment horizontal="center" wrapText="1" readingOrder="1"/>
      <protection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" fontId="74" fillId="0" borderId="16" xfId="0" applyNumberFormat="1" applyFont="1" applyFill="1" applyBorder="1" applyAlignment="1">
      <alignment horizontal="center" wrapText="1" readingOrder="1"/>
    </xf>
    <xf numFmtId="3" fontId="74" fillId="0" borderId="24" xfId="0" applyNumberFormat="1" applyFont="1" applyFill="1" applyBorder="1" applyAlignment="1">
      <alignment wrapText="1" readingOrder="1"/>
    </xf>
    <xf numFmtId="2" fontId="75" fillId="0" borderId="25" xfId="0" applyNumberFormat="1" applyFont="1" applyFill="1" applyBorder="1" applyAlignment="1">
      <alignment horizontal="center"/>
    </xf>
    <xf numFmtId="0" fontId="6" fillId="0" borderId="10" xfId="46" applyFont="1" applyBorder="1" applyAlignment="1">
      <alignment/>
      <protection/>
    </xf>
    <xf numFmtId="0" fontId="6" fillId="0" borderId="15" xfId="46" applyFont="1" applyBorder="1" applyAlignment="1">
      <alignment/>
      <protection/>
    </xf>
    <xf numFmtId="0" fontId="13" fillId="0" borderId="17" xfId="36" applyFont="1" applyBorder="1" applyAlignment="1">
      <alignment horizontal="center" vertical="top" wrapText="1"/>
      <protection/>
    </xf>
    <xf numFmtId="0" fontId="11" fillId="0" borderId="16" xfId="36" applyFont="1" applyBorder="1" applyAlignment="1">
      <alignment horizontal="left" vertical="top" wrapText="1" readingOrder="1"/>
      <protection/>
    </xf>
    <xf numFmtId="0" fontId="11" fillId="0" borderId="0" xfId="46" applyFont="1" applyBorder="1" applyAlignment="1">
      <alignment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 vertical="top" wrapText="1"/>
      <protection/>
    </xf>
    <xf numFmtId="0" fontId="11" fillId="0" borderId="0" xfId="46" applyFont="1" applyBorder="1" applyAlignment="1">
      <alignment horizontal="center" vertical="top" wrapText="1"/>
      <protection/>
    </xf>
    <xf numFmtId="0" fontId="11" fillId="0" borderId="0" xfId="46" applyFont="1" applyBorder="1" applyAlignment="1">
      <alignment horizontal="center" wrapText="1"/>
      <protection/>
    </xf>
    <xf numFmtId="0" fontId="27" fillId="0" borderId="0" xfId="36" applyFont="1">
      <alignment/>
      <protection/>
    </xf>
    <xf numFmtId="0" fontId="19" fillId="0" borderId="16" xfId="46" applyFont="1" applyBorder="1">
      <alignment/>
      <protection/>
    </xf>
    <xf numFmtId="0" fontId="76" fillId="0" borderId="0" xfId="46" applyFont="1">
      <alignment/>
      <protection/>
    </xf>
    <xf numFmtId="0" fontId="77" fillId="0" borderId="16" xfId="46" applyFont="1" applyBorder="1" applyAlignment="1">
      <alignment horizontal="center" vertical="center"/>
      <protection/>
    </xf>
    <xf numFmtId="0" fontId="77" fillId="0" borderId="16" xfId="46" applyFont="1" applyBorder="1" applyAlignment="1">
      <alignment horizontal="center" vertical="top"/>
      <protection/>
    </xf>
    <xf numFmtId="0" fontId="76" fillId="0" borderId="16" xfId="46" applyFont="1" applyBorder="1" applyAlignment="1">
      <alignment horizontal="center" vertical="top"/>
      <protection/>
    </xf>
    <xf numFmtId="0" fontId="76" fillId="0" borderId="16" xfId="46" applyFont="1" applyBorder="1" applyAlignment="1">
      <alignment horizontal="left" vertical="top" wrapText="1"/>
      <protection/>
    </xf>
    <xf numFmtId="0" fontId="26" fillId="0" borderId="16" xfId="46" applyFont="1" applyBorder="1" applyAlignment="1">
      <alignment vertical="top"/>
      <protection/>
    </xf>
    <xf numFmtId="0" fontId="76" fillId="0" borderId="16" xfId="46" applyFont="1" applyBorder="1" applyAlignment="1">
      <alignment horizontal="center" vertical="center"/>
      <protection/>
    </xf>
    <xf numFmtId="0" fontId="76" fillId="0" borderId="16" xfId="46" applyFont="1" applyBorder="1" applyAlignment="1">
      <alignment vertical="top" wrapText="1"/>
      <protection/>
    </xf>
    <xf numFmtId="0" fontId="76" fillId="0" borderId="16" xfId="46" applyFont="1" applyBorder="1" applyAlignment="1">
      <alignment vertical="top"/>
      <protection/>
    </xf>
    <xf numFmtId="0" fontId="78" fillId="0" borderId="16" xfId="46" applyFont="1" applyBorder="1" applyAlignment="1">
      <alignment vertical="top"/>
      <protection/>
    </xf>
    <xf numFmtId="0" fontId="76" fillId="0" borderId="0" xfId="46" applyFont="1" applyAlignment="1">
      <alignment horizontal="center" vertical="top"/>
      <protection/>
    </xf>
    <xf numFmtId="0" fontId="76" fillId="0" borderId="0" xfId="46" applyFont="1" applyAlignment="1">
      <alignment horizontal="left" vertical="top" wrapText="1"/>
      <protection/>
    </xf>
    <xf numFmtId="0" fontId="76" fillId="0" borderId="0" xfId="46" applyFont="1" applyAlignment="1">
      <alignment vertical="top"/>
      <protection/>
    </xf>
    <xf numFmtId="0" fontId="76" fillId="0" borderId="0" xfId="46" applyFont="1" applyAlignment="1">
      <alignment horizontal="center" vertical="center"/>
      <protection/>
    </xf>
    <xf numFmtId="0" fontId="19" fillId="0" borderId="0" xfId="46" applyFont="1">
      <alignment/>
      <protection/>
    </xf>
    <xf numFmtId="0" fontId="77" fillId="0" borderId="16" xfId="46" applyFont="1" applyBorder="1" applyAlignment="1">
      <alignment vertical="top" wrapText="1"/>
      <protection/>
    </xf>
    <xf numFmtId="0" fontId="33" fillId="0" borderId="16" xfId="46" applyFont="1" applyBorder="1" applyAlignment="1">
      <alignment vertical="top" wrapText="1"/>
      <protection/>
    </xf>
    <xf numFmtId="0" fontId="32" fillId="0" borderId="17" xfId="46" applyFont="1" applyBorder="1" applyAlignment="1">
      <alignment horizontal="left" vertical="top" wrapText="1"/>
      <protection/>
    </xf>
    <xf numFmtId="2" fontId="77" fillId="5" borderId="16" xfId="46" applyNumberFormat="1" applyFont="1" applyFill="1" applyBorder="1" applyAlignment="1">
      <alignment horizontal="center" vertical="top"/>
      <protection/>
    </xf>
    <xf numFmtId="0" fontId="76" fillId="0" borderId="0" xfId="46" applyFont="1" applyAlignment="1">
      <alignment vertical="center"/>
      <protection/>
    </xf>
    <xf numFmtId="0" fontId="24" fillId="0" borderId="16" xfId="46" applyFont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74" fillId="0" borderId="22" xfId="0" applyNumberFormat="1" applyFont="1" applyFill="1" applyBorder="1" applyAlignment="1">
      <alignment horizontal="center" wrapText="1" readingOrder="1"/>
    </xf>
    <xf numFmtId="3" fontId="74" fillId="0" borderId="24" xfId="0" applyNumberFormat="1" applyFont="1" applyFill="1" applyBorder="1" applyAlignment="1">
      <alignment horizontal="center" wrapText="1" readingOrder="1"/>
    </xf>
    <xf numFmtId="0" fontId="12" fillId="0" borderId="21" xfId="36" applyFont="1" applyBorder="1" applyAlignment="1">
      <alignment horizontal="center" vertical="center" wrapText="1"/>
      <protection/>
    </xf>
    <xf numFmtId="0" fontId="12" fillId="0" borderId="0" xfId="36" applyFont="1" applyBorder="1" applyAlignment="1">
      <alignment horizontal="center" vertical="center" wrapText="1"/>
      <protection/>
    </xf>
    <xf numFmtId="0" fontId="12" fillId="0" borderId="13" xfId="36" applyFont="1" applyBorder="1" applyAlignment="1">
      <alignment horizontal="center" vertical="center" wrapText="1"/>
      <protection/>
    </xf>
    <xf numFmtId="0" fontId="5" fillId="0" borderId="21" xfId="36" applyFont="1" applyBorder="1" applyAlignment="1">
      <alignment horizontal="center"/>
      <protection/>
    </xf>
    <xf numFmtId="0" fontId="5" fillId="0" borderId="13" xfId="36" applyFont="1" applyBorder="1" applyAlignment="1">
      <alignment horizontal="center"/>
      <protection/>
    </xf>
    <xf numFmtId="0" fontId="11" fillId="0" borderId="1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wrapText="1" readingOrder="1"/>
    </xf>
    <xf numFmtId="0" fontId="19" fillId="0" borderId="16" xfId="46" applyFont="1" applyFill="1" applyBorder="1" applyAlignment="1">
      <alignment horizontal="left" wrapText="1" readingOrder="1"/>
      <protection/>
    </xf>
    <xf numFmtId="0" fontId="74" fillId="0" borderId="16" xfId="0" applyFont="1" applyFill="1" applyBorder="1" applyAlignment="1">
      <alignment horizontal="left" wrapText="1" readingOrder="1"/>
    </xf>
    <xf numFmtId="0" fontId="7" fillId="0" borderId="11" xfId="36" applyFont="1" applyBorder="1" applyAlignment="1">
      <alignment horizontal="left" vertical="top" wrapText="1"/>
      <protection/>
    </xf>
    <xf numFmtId="0" fontId="7" fillId="0" borderId="12" xfId="36" applyFont="1" applyBorder="1" applyAlignment="1">
      <alignment horizontal="left" vertical="top" wrapText="1"/>
      <protection/>
    </xf>
    <xf numFmtId="49" fontId="5" fillId="0" borderId="18" xfId="36" applyNumberFormat="1" applyFont="1" applyBorder="1" applyAlignment="1">
      <alignment horizontal="center" shrinkToFit="1"/>
      <protection/>
    </xf>
    <xf numFmtId="49" fontId="5" fillId="0" borderId="20" xfId="36" applyNumberFormat="1" applyFont="1" applyBorder="1" applyAlignment="1">
      <alignment horizontal="center" shrinkToFit="1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3" fillId="0" borderId="16" xfId="36" applyFont="1" applyBorder="1" applyAlignment="1">
      <alignment horizontal="center" vertical="center" wrapText="1"/>
      <protection/>
    </xf>
    <xf numFmtId="49" fontId="12" fillId="0" borderId="18" xfId="36" applyNumberFormat="1" applyFont="1" applyBorder="1" applyAlignment="1">
      <alignment horizontal="center" shrinkToFit="1"/>
      <protection/>
    </xf>
    <xf numFmtId="49" fontId="12" fillId="0" borderId="19" xfId="36" applyNumberFormat="1" applyFont="1" applyBorder="1" applyAlignment="1">
      <alignment horizontal="center" shrinkToFit="1"/>
      <protection/>
    </xf>
    <xf numFmtId="49" fontId="12" fillId="0" borderId="20" xfId="36" applyNumberFormat="1" applyFont="1" applyBorder="1" applyAlignment="1">
      <alignment horizontal="center" shrinkToFit="1"/>
      <protection/>
    </xf>
    <xf numFmtId="0" fontId="7" fillId="0" borderId="12" xfId="36" applyFont="1" applyBorder="1" applyAlignment="1">
      <alignment horizontal="left" vertical="top"/>
      <protection/>
    </xf>
    <xf numFmtId="0" fontId="5" fillId="0" borderId="14" xfId="36" applyFont="1" applyBorder="1" applyAlignment="1">
      <alignment horizontal="center"/>
      <protection/>
    </xf>
    <xf numFmtId="0" fontId="5" fillId="0" borderId="15" xfId="36" applyFont="1" applyBorder="1" applyAlignment="1">
      <alignment horizontal="center"/>
      <protection/>
    </xf>
    <xf numFmtId="0" fontId="12" fillId="0" borderId="24" xfId="46" applyFont="1" applyBorder="1" applyAlignment="1">
      <alignment horizontal="center" wrapText="1"/>
      <protection/>
    </xf>
    <xf numFmtId="0" fontId="12" fillId="0" borderId="23" xfId="46" applyFont="1" applyBorder="1" applyAlignment="1">
      <alignment horizontal="center" wrapText="1"/>
      <protection/>
    </xf>
    <xf numFmtId="0" fontId="5" fillId="33" borderId="18" xfId="46" applyFont="1" applyFill="1" applyBorder="1" applyAlignment="1">
      <alignment horizontal="center" vertical="center" wrapText="1"/>
      <protection/>
    </xf>
    <xf numFmtId="0" fontId="5" fillId="33" borderId="19" xfId="46" applyFont="1" applyFill="1" applyBorder="1" applyAlignment="1">
      <alignment horizontal="center" vertical="center" wrapText="1"/>
      <protection/>
    </xf>
    <xf numFmtId="0" fontId="5" fillId="33" borderId="14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wrapText="1"/>
      <protection/>
    </xf>
    <xf numFmtId="0" fontId="74" fillId="0" borderId="16" xfId="46" applyFont="1" applyFill="1" applyBorder="1" applyAlignment="1">
      <alignment horizontal="left" wrapText="1" readingOrder="1"/>
      <protection/>
    </xf>
    <xf numFmtId="0" fontId="18" fillId="0" borderId="16" xfId="46" applyFont="1" applyFill="1" applyBorder="1" applyAlignment="1">
      <alignment horizontal="left" wrapText="1" readingOrder="1"/>
      <protection/>
    </xf>
    <xf numFmtId="0" fontId="11" fillId="0" borderId="18" xfId="46" applyFont="1" applyBorder="1" applyAlignment="1">
      <alignment horizontal="left" vertical="top" wrapText="1"/>
      <protection/>
    </xf>
    <xf numFmtId="0" fontId="11" fillId="0" borderId="19" xfId="46" applyFont="1" applyBorder="1" applyAlignment="1">
      <alignment horizontal="left" vertical="top" wrapText="1"/>
      <protection/>
    </xf>
    <xf numFmtId="0" fontId="7" fillId="0" borderId="0" xfId="46" applyFont="1" applyBorder="1" applyAlignment="1">
      <alignment horizontal="center"/>
      <protection/>
    </xf>
    <xf numFmtId="0" fontId="12" fillId="0" borderId="21" xfId="36" applyFont="1" applyBorder="1" applyAlignment="1">
      <alignment horizontal="center"/>
      <protection/>
    </xf>
    <xf numFmtId="0" fontId="12" fillId="0" borderId="13" xfId="36" applyFont="1" applyBorder="1" applyAlignment="1">
      <alignment horizontal="center"/>
      <protection/>
    </xf>
    <xf numFmtId="0" fontId="12" fillId="0" borderId="14" xfId="36" applyFont="1" applyBorder="1" applyAlignment="1">
      <alignment horizontal="center" vertical="top"/>
      <protection/>
    </xf>
    <xf numFmtId="0" fontId="12" fillId="0" borderId="15" xfId="36" applyFont="1" applyBorder="1" applyAlignment="1">
      <alignment horizontal="center" vertical="top"/>
      <protection/>
    </xf>
    <xf numFmtId="0" fontId="76" fillId="0" borderId="11" xfId="46" applyFont="1" applyBorder="1" applyAlignment="1">
      <alignment horizontal="center" vertical="top"/>
      <protection/>
    </xf>
    <xf numFmtId="0" fontId="76" fillId="0" borderId="17" xfId="46" applyFont="1" applyBorder="1" applyAlignment="1">
      <alignment horizontal="center" vertical="top"/>
      <protection/>
    </xf>
    <xf numFmtId="0" fontId="77" fillId="0" borderId="10" xfId="46" applyFont="1" applyBorder="1" applyAlignment="1">
      <alignment horizontal="center"/>
      <protection/>
    </xf>
    <xf numFmtId="0" fontId="77" fillId="0" borderId="16" xfId="46" applyFont="1" applyBorder="1" applyAlignment="1">
      <alignment horizontal="center" vertical="center"/>
      <protection/>
    </xf>
    <xf numFmtId="0" fontId="77" fillId="0" borderId="16" xfId="46" applyFont="1" applyBorder="1" applyAlignment="1">
      <alignment horizontal="center" vertical="center" wrapText="1"/>
      <protection/>
    </xf>
    <xf numFmtId="0" fontId="77" fillId="0" borderId="16" xfId="46" applyFont="1" applyBorder="1" applyAlignment="1">
      <alignment horizontal="center" vertical="top"/>
      <protection/>
    </xf>
    <xf numFmtId="0" fontId="77" fillId="0" borderId="16" xfId="46" applyFont="1" applyBorder="1" applyAlignment="1">
      <alignment horizontal="center"/>
      <protection/>
    </xf>
    <xf numFmtId="0" fontId="76" fillId="0" borderId="11" xfId="46" applyFont="1" applyBorder="1" applyAlignment="1">
      <alignment horizontal="left" vertical="top" wrapText="1"/>
      <protection/>
    </xf>
    <xf numFmtId="0" fontId="76" fillId="0" borderId="17" xfId="46" applyFont="1" applyBorder="1" applyAlignment="1">
      <alignment horizontal="left" vertical="top" wrapText="1"/>
      <protection/>
    </xf>
    <xf numFmtId="0" fontId="77" fillId="0" borderId="16" xfId="46" applyFont="1" applyBorder="1" applyAlignment="1">
      <alignment horizontal="center" vertical="top" wrapText="1"/>
      <protection/>
    </xf>
    <xf numFmtId="0" fontId="77" fillId="5" borderId="16" xfId="46" applyFont="1" applyFill="1" applyBorder="1" applyAlignment="1">
      <alignment horizontal="center" vertical="center" wrapText="1"/>
      <protection/>
    </xf>
    <xf numFmtId="0" fontId="32" fillId="0" borderId="11" xfId="46" applyFont="1" applyBorder="1" applyAlignment="1">
      <alignment horizontal="left" vertical="top" wrapText="1"/>
      <protection/>
    </xf>
    <xf numFmtId="0" fontId="32" fillId="0" borderId="12" xfId="46" applyFont="1" applyBorder="1" applyAlignment="1">
      <alignment horizontal="left" vertical="top" wrapText="1"/>
      <protection/>
    </xf>
    <xf numFmtId="0" fontId="32" fillId="0" borderId="17" xfId="46" applyFont="1" applyBorder="1" applyAlignment="1">
      <alignment horizontal="left" vertical="top" wrapText="1"/>
      <protection/>
    </xf>
    <xf numFmtId="0" fontId="12" fillId="0" borderId="0" xfId="36" applyFont="1" applyAlignment="1">
      <alignment horizontal="left"/>
      <protection/>
    </xf>
    <xf numFmtId="0" fontId="28" fillId="0" borderId="0" xfId="36" applyFont="1" applyAlignment="1">
      <alignment horizontal="left" wrapText="1"/>
      <protection/>
    </xf>
    <xf numFmtId="0" fontId="19" fillId="0" borderId="0" xfId="46" applyFont="1" applyAlignment="1">
      <alignment horizontal="left" wrapText="1"/>
      <protection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 vertical="top"/>
    </xf>
    <xf numFmtId="1" fontId="11" fillId="0" borderId="23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1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6" fillId="0" borderId="16" xfId="46" applyNumberFormat="1" applyFont="1" applyBorder="1" applyAlignment="1">
      <alignment horizontal="center" vertical="top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Xl0000028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17</xdr:row>
      <xdr:rowOff>0</xdr:rowOff>
    </xdr:from>
    <xdr:ext cx="247650" cy="257175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485775" y="10687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419100" y="109918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419100" y="11296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4" name="กล่องข้อความ 4"/>
        <xdr:cNvSpPr txBox="1">
          <a:spLocks noChangeArrowheads="1"/>
        </xdr:cNvSpPr>
      </xdr:nvSpPr>
      <xdr:spPr>
        <a:xfrm>
          <a:off x="419100" y="11601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5" name="กล่องข้อความ 7"/>
        <xdr:cNvSpPr txBox="1">
          <a:spLocks noChangeArrowheads="1"/>
        </xdr:cNvSpPr>
      </xdr:nvSpPr>
      <xdr:spPr>
        <a:xfrm>
          <a:off x="419100" y="119062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17</xdr:row>
      <xdr:rowOff>0</xdr:rowOff>
    </xdr:from>
    <xdr:ext cx="247650" cy="257175"/>
    <xdr:sp>
      <xdr:nvSpPr>
        <xdr:cNvPr id="6" name="กล่องข้อความ 8"/>
        <xdr:cNvSpPr txBox="1">
          <a:spLocks noChangeArrowheads="1"/>
        </xdr:cNvSpPr>
      </xdr:nvSpPr>
      <xdr:spPr>
        <a:xfrm>
          <a:off x="485775" y="10687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7" name="กล่องข้อความ 9"/>
        <xdr:cNvSpPr txBox="1">
          <a:spLocks noChangeArrowheads="1"/>
        </xdr:cNvSpPr>
      </xdr:nvSpPr>
      <xdr:spPr>
        <a:xfrm>
          <a:off x="419100" y="109918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8" name="กล่องข้อความ 10"/>
        <xdr:cNvSpPr txBox="1">
          <a:spLocks noChangeArrowheads="1"/>
        </xdr:cNvSpPr>
      </xdr:nvSpPr>
      <xdr:spPr>
        <a:xfrm>
          <a:off x="419100" y="11296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9" name="กล่องข้อความ 11"/>
        <xdr:cNvSpPr txBox="1">
          <a:spLocks noChangeArrowheads="1"/>
        </xdr:cNvSpPr>
      </xdr:nvSpPr>
      <xdr:spPr>
        <a:xfrm>
          <a:off x="419100" y="11601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10" name="กล่องข้อความ 14"/>
        <xdr:cNvSpPr txBox="1">
          <a:spLocks noChangeArrowheads="1"/>
        </xdr:cNvSpPr>
      </xdr:nvSpPr>
      <xdr:spPr>
        <a:xfrm>
          <a:off x="419100" y="119062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17</xdr:row>
      <xdr:rowOff>0</xdr:rowOff>
    </xdr:from>
    <xdr:ext cx="247650" cy="257175"/>
    <xdr:sp>
      <xdr:nvSpPr>
        <xdr:cNvPr id="11" name="กล่องข้อความ 15"/>
        <xdr:cNvSpPr txBox="1">
          <a:spLocks noChangeArrowheads="1"/>
        </xdr:cNvSpPr>
      </xdr:nvSpPr>
      <xdr:spPr>
        <a:xfrm>
          <a:off x="485775" y="10687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12" name="กล่องข้อความ 16"/>
        <xdr:cNvSpPr txBox="1">
          <a:spLocks noChangeArrowheads="1"/>
        </xdr:cNvSpPr>
      </xdr:nvSpPr>
      <xdr:spPr>
        <a:xfrm>
          <a:off x="419100" y="109918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13" name="กล่องข้อความ 17"/>
        <xdr:cNvSpPr txBox="1">
          <a:spLocks noChangeArrowheads="1"/>
        </xdr:cNvSpPr>
      </xdr:nvSpPr>
      <xdr:spPr>
        <a:xfrm>
          <a:off x="419100" y="11296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14" name="กล่องข้อความ 18"/>
        <xdr:cNvSpPr txBox="1">
          <a:spLocks noChangeArrowheads="1"/>
        </xdr:cNvSpPr>
      </xdr:nvSpPr>
      <xdr:spPr>
        <a:xfrm>
          <a:off x="419100" y="11601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15" name="กล่องข้อความ 21"/>
        <xdr:cNvSpPr txBox="1">
          <a:spLocks noChangeArrowheads="1"/>
        </xdr:cNvSpPr>
      </xdr:nvSpPr>
      <xdr:spPr>
        <a:xfrm>
          <a:off x="419100" y="119062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17</xdr:row>
      <xdr:rowOff>0</xdr:rowOff>
    </xdr:from>
    <xdr:ext cx="247650" cy="257175"/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485775" y="10153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2" name="กล่องข้อความ 3"/>
        <xdr:cNvSpPr txBox="1">
          <a:spLocks noChangeArrowheads="1"/>
        </xdr:cNvSpPr>
      </xdr:nvSpPr>
      <xdr:spPr>
        <a:xfrm>
          <a:off x="419100" y="10458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3" name="กล่องข้อความ 4"/>
        <xdr:cNvSpPr txBox="1">
          <a:spLocks noChangeArrowheads="1"/>
        </xdr:cNvSpPr>
      </xdr:nvSpPr>
      <xdr:spPr>
        <a:xfrm>
          <a:off x="419100" y="10763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4" name="กล่องข้อความ 5"/>
        <xdr:cNvSpPr txBox="1">
          <a:spLocks noChangeArrowheads="1"/>
        </xdr:cNvSpPr>
      </xdr:nvSpPr>
      <xdr:spPr>
        <a:xfrm>
          <a:off x="419100" y="11068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5" name="กล่องข้อความ 8"/>
        <xdr:cNvSpPr txBox="1">
          <a:spLocks noChangeArrowheads="1"/>
        </xdr:cNvSpPr>
      </xdr:nvSpPr>
      <xdr:spPr>
        <a:xfrm>
          <a:off x="419100" y="113728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17</xdr:row>
      <xdr:rowOff>0</xdr:rowOff>
    </xdr:from>
    <xdr:ext cx="247650" cy="257175"/>
    <xdr:sp>
      <xdr:nvSpPr>
        <xdr:cNvPr id="6" name="กล่องข้อความ 9"/>
        <xdr:cNvSpPr txBox="1">
          <a:spLocks noChangeArrowheads="1"/>
        </xdr:cNvSpPr>
      </xdr:nvSpPr>
      <xdr:spPr>
        <a:xfrm>
          <a:off x="485775" y="10153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7" name="กล่องข้อความ 10"/>
        <xdr:cNvSpPr txBox="1">
          <a:spLocks noChangeArrowheads="1"/>
        </xdr:cNvSpPr>
      </xdr:nvSpPr>
      <xdr:spPr>
        <a:xfrm>
          <a:off x="419100" y="10458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8" name="กล่องข้อความ 11"/>
        <xdr:cNvSpPr txBox="1">
          <a:spLocks noChangeArrowheads="1"/>
        </xdr:cNvSpPr>
      </xdr:nvSpPr>
      <xdr:spPr>
        <a:xfrm>
          <a:off x="419100" y="10763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9" name="กล่องข้อความ 12"/>
        <xdr:cNvSpPr txBox="1">
          <a:spLocks noChangeArrowheads="1"/>
        </xdr:cNvSpPr>
      </xdr:nvSpPr>
      <xdr:spPr>
        <a:xfrm>
          <a:off x="419100" y="11068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10" name="กล่องข้อความ 15"/>
        <xdr:cNvSpPr txBox="1">
          <a:spLocks noChangeArrowheads="1"/>
        </xdr:cNvSpPr>
      </xdr:nvSpPr>
      <xdr:spPr>
        <a:xfrm>
          <a:off x="419100" y="113728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17</xdr:row>
      <xdr:rowOff>0</xdr:rowOff>
    </xdr:from>
    <xdr:ext cx="247650" cy="257175"/>
    <xdr:sp>
      <xdr:nvSpPr>
        <xdr:cNvPr id="11" name="กล่องข้อความ 16"/>
        <xdr:cNvSpPr txBox="1">
          <a:spLocks noChangeArrowheads="1"/>
        </xdr:cNvSpPr>
      </xdr:nvSpPr>
      <xdr:spPr>
        <a:xfrm>
          <a:off x="485775" y="10153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12" name="กล่องข้อความ 17"/>
        <xdr:cNvSpPr txBox="1">
          <a:spLocks noChangeArrowheads="1"/>
        </xdr:cNvSpPr>
      </xdr:nvSpPr>
      <xdr:spPr>
        <a:xfrm>
          <a:off x="419100" y="10458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13" name="กล่องข้อความ 18"/>
        <xdr:cNvSpPr txBox="1">
          <a:spLocks noChangeArrowheads="1"/>
        </xdr:cNvSpPr>
      </xdr:nvSpPr>
      <xdr:spPr>
        <a:xfrm>
          <a:off x="419100" y="10763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14" name="กล่องข้อความ 19"/>
        <xdr:cNvSpPr txBox="1">
          <a:spLocks noChangeArrowheads="1"/>
        </xdr:cNvSpPr>
      </xdr:nvSpPr>
      <xdr:spPr>
        <a:xfrm>
          <a:off x="419100" y="11068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15" name="กล่องข้อความ 22"/>
        <xdr:cNvSpPr txBox="1">
          <a:spLocks noChangeArrowheads="1"/>
        </xdr:cNvSpPr>
      </xdr:nvSpPr>
      <xdr:spPr>
        <a:xfrm>
          <a:off x="419100" y="113728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485775</xdr:colOff>
      <xdr:row>17</xdr:row>
      <xdr:rowOff>0</xdr:rowOff>
    </xdr:from>
    <xdr:ext cx="247650" cy="257175"/>
    <xdr:sp>
      <xdr:nvSpPr>
        <xdr:cNvPr id="16" name="กล่องข้อความ 23"/>
        <xdr:cNvSpPr txBox="1">
          <a:spLocks noChangeArrowheads="1"/>
        </xdr:cNvSpPr>
      </xdr:nvSpPr>
      <xdr:spPr>
        <a:xfrm>
          <a:off x="485775" y="101536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18</xdr:row>
      <xdr:rowOff>0</xdr:rowOff>
    </xdr:from>
    <xdr:ext cx="247650" cy="257175"/>
    <xdr:sp>
      <xdr:nvSpPr>
        <xdr:cNvPr id="17" name="กล่องข้อความ 24"/>
        <xdr:cNvSpPr txBox="1">
          <a:spLocks noChangeArrowheads="1"/>
        </xdr:cNvSpPr>
      </xdr:nvSpPr>
      <xdr:spPr>
        <a:xfrm>
          <a:off x="419100" y="104584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19</xdr:row>
      <xdr:rowOff>0</xdr:rowOff>
    </xdr:from>
    <xdr:ext cx="247650" cy="257175"/>
    <xdr:sp>
      <xdr:nvSpPr>
        <xdr:cNvPr id="18" name="กล่องข้อความ 25"/>
        <xdr:cNvSpPr txBox="1">
          <a:spLocks noChangeArrowheads="1"/>
        </xdr:cNvSpPr>
      </xdr:nvSpPr>
      <xdr:spPr>
        <a:xfrm>
          <a:off x="419100" y="107632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20</xdr:row>
      <xdr:rowOff>0</xdr:rowOff>
    </xdr:from>
    <xdr:ext cx="247650" cy="257175"/>
    <xdr:sp>
      <xdr:nvSpPr>
        <xdr:cNvPr id="19" name="กล่องข้อความ 26"/>
        <xdr:cNvSpPr txBox="1">
          <a:spLocks noChangeArrowheads="1"/>
        </xdr:cNvSpPr>
      </xdr:nvSpPr>
      <xdr:spPr>
        <a:xfrm>
          <a:off x="419100" y="11068050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  <xdr:oneCellAnchor>
    <xdr:from>
      <xdr:col>0</xdr:col>
      <xdr:colOff>419100</xdr:colOff>
      <xdr:row>21</xdr:row>
      <xdr:rowOff>0</xdr:rowOff>
    </xdr:from>
    <xdr:ext cx="247650" cy="266700"/>
    <xdr:sp>
      <xdr:nvSpPr>
        <xdr:cNvPr id="20" name="กล่องข้อความ 29"/>
        <xdr:cNvSpPr txBox="1">
          <a:spLocks noChangeArrowheads="1"/>
        </xdr:cNvSpPr>
      </xdr:nvSpPr>
      <xdr:spPr>
        <a:xfrm>
          <a:off x="419100" y="113728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5" zoomScaleSheetLayoutView="85" zoomScalePageLayoutView="0" workbookViewId="0" topLeftCell="A7">
      <selection activeCell="G17" sqref="G17"/>
    </sheetView>
  </sheetViews>
  <sheetFormatPr defaultColWidth="9.140625" defaultRowHeight="12.75"/>
  <cols>
    <col min="1" max="8" width="9.140625" style="2" customWidth="1"/>
    <col min="9" max="9" width="17.421875" style="2" customWidth="1"/>
    <col min="10" max="16384" width="9.140625" style="2" customWidth="1"/>
  </cols>
  <sheetData>
    <row r="1" spans="1:9" ht="26.25" customHeight="1">
      <c r="A1" s="160" t="s">
        <v>72</v>
      </c>
      <c r="B1" s="160"/>
      <c r="C1" s="160"/>
      <c r="D1" s="160"/>
      <c r="E1" s="160"/>
      <c r="F1" s="160"/>
      <c r="G1" s="160"/>
      <c r="H1" s="160"/>
      <c r="I1" s="160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118</v>
      </c>
    </row>
    <row r="5" ht="24">
      <c r="A5" s="4" t="s">
        <v>101</v>
      </c>
    </row>
    <row r="6" ht="24">
      <c r="A6" s="10" t="s">
        <v>100</v>
      </c>
    </row>
    <row r="7" spans="1:9" ht="24">
      <c r="A7" s="161" t="s">
        <v>119</v>
      </c>
      <c r="B7" s="161"/>
      <c r="C7" s="161"/>
      <c r="D7" s="161"/>
      <c r="E7" s="161"/>
      <c r="F7" s="161"/>
      <c r="G7" s="161"/>
      <c r="H7" s="161"/>
      <c r="I7" s="161"/>
    </row>
    <row r="8" ht="24">
      <c r="A8" s="4" t="s">
        <v>79</v>
      </c>
    </row>
    <row r="9" spans="1:9" ht="24">
      <c r="A9" s="5" t="s">
        <v>0</v>
      </c>
      <c r="B9" s="161" t="s">
        <v>121</v>
      </c>
      <c r="C9" s="161"/>
      <c r="D9" s="161"/>
      <c r="E9" s="161"/>
      <c r="F9" s="161"/>
      <c r="G9" s="161"/>
      <c r="H9" s="161"/>
      <c r="I9" s="161"/>
    </row>
    <row r="10" spans="1:8" ht="24">
      <c r="A10" s="6" t="s">
        <v>74</v>
      </c>
      <c r="B10" s="161" t="s">
        <v>120</v>
      </c>
      <c r="C10" s="161"/>
      <c r="D10" s="161"/>
      <c r="E10" s="161"/>
      <c r="F10" s="161"/>
      <c r="G10" s="161"/>
      <c r="H10" s="161"/>
    </row>
    <row r="11" ht="7.5" customHeight="1">
      <c r="A11" s="6" t="s">
        <v>75</v>
      </c>
    </row>
    <row r="12" ht="24">
      <c r="A12" s="4" t="s">
        <v>179</v>
      </c>
    </row>
    <row r="13" ht="6.75" customHeight="1">
      <c r="A13" s="7"/>
    </row>
    <row r="14" ht="24">
      <c r="A14" s="4" t="s">
        <v>122</v>
      </c>
    </row>
    <row r="15" ht="6" customHeight="1">
      <c r="A15" s="8"/>
    </row>
    <row r="16" spans="1:9" ht="24">
      <c r="A16" s="161" t="s">
        <v>123</v>
      </c>
      <c r="B16" s="161"/>
      <c r="C16" s="161"/>
      <c r="D16" s="161"/>
      <c r="E16" s="161"/>
      <c r="F16" s="161"/>
      <c r="G16" s="161"/>
      <c r="H16" s="161"/>
      <c r="I16" s="161"/>
    </row>
    <row r="17" spans="1:4" ht="24">
      <c r="A17" s="4" t="s">
        <v>124</v>
      </c>
      <c r="D17" s="4" t="s">
        <v>125</v>
      </c>
    </row>
    <row r="18" ht="7.5" customHeight="1">
      <c r="A18" s="9"/>
    </row>
    <row r="19" ht="11.25" customHeight="1">
      <c r="A19" s="10"/>
    </row>
    <row r="20" s="11" customFormat="1" ht="24">
      <c r="A20" s="3" t="s">
        <v>1</v>
      </c>
    </row>
    <row r="21" s="11" customFormat="1" ht="24">
      <c r="A21" s="11" t="s">
        <v>3</v>
      </c>
    </row>
    <row r="22" s="11" customFormat="1" ht="24">
      <c r="A22" s="11" t="s">
        <v>4</v>
      </c>
    </row>
    <row r="23" s="11" customFormat="1" ht="24">
      <c r="A23" s="3" t="s">
        <v>76</v>
      </c>
    </row>
    <row r="24" s="11" customFormat="1" ht="24">
      <c r="A24" s="11" t="s">
        <v>5</v>
      </c>
    </row>
    <row r="25" s="11" customFormat="1" ht="24">
      <c r="A25" s="11" t="s">
        <v>71</v>
      </c>
    </row>
    <row r="26" s="11" customFormat="1" ht="24">
      <c r="A26" s="4" t="s">
        <v>77</v>
      </c>
    </row>
    <row r="27" s="11" customFormat="1" ht="24">
      <c r="A27" s="11" t="s">
        <v>166</v>
      </c>
    </row>
    <row r="28" s="11" customFormat="1" ht="24">
      <c r="A28" s="67" t="s">
        <v>126</v>
      </c>
    </row>
    <row r="29" s="11" customFormat="1" ht="24">
      <c r="A29" s="67" t="s">
        <v>128</v>
      </c>
    </row>
    <row r="30" s="11" customFormat="1" ht="24">
      <c r="A30" s="11" t="s">
        <v>129</v>
      </c>
    </row>
    <row r="31" s="11" customFormat="1" ht="24">
      <c r="A31" s="11" t="s">
        <v>130</v>
      </c>
    </row>
    <row r="32" s="11" customFormat="1" ht="24">
      <c r="A32" s="3" t="s">
        <v>127</v>
      </c>
    </row>
    <row r="33" s="11" customFormat="1" ht="24">
      <c r="A33" s="11" t="s">
        <v>104</v>
      </c>
    </row>
    <row r="34" s="11" customFormat="1" ht="24">
      <c r="A34" s="11" t="s">
        <v>73</v>
      </c>
    </row>
    <row r="35" s="11" customFormat="1" ht="24">
      <c r="A35" s="11" t="s">
        <v>167</v>
      </c>
    </row>
    <row r="36" s="11" customFormat="1" ht="24">
      <c r="A36" s="3" t="s">
        <v>105</v>
      </c>
    </row>
    <row r="37" s="11" customFormat="1" ht="24">
      <c r="B37" s="4" t="s">
        <v>78</v>
      </c>
    </row>
    <row r="38" s="11" customFormat="1" ht="24">
      <c r="A38" s="12" t="s">
        <v>106</v>
      </c>
    </row>
    <row r="39" s="11" customFormat="1" ht="24">
      <c r="A39" s="12" t="s">
        <v>117</v>
      </c>
    </row>
    <row r="40" s="11" customFormat="1" ht="24">
      <c r="A40" s="70" t="s">
        <v>150</v>
      </c>
    </row>
    <row r="41" s="11" customFormat="1" ht="24">
      <c r="A41" s="12" t="s">
        <v>107</v>
      </c>
    </row>
    <row r="42" s="11" customFormat="1" ht="24">
      <c r="A42" s="3" t="s">
        <v>108</v>
      </c>
    </row>
    <row r="43" s="11" customFormat="1" ht="24">
      <c r="A43" s="12" t="s">
        <v>109</v>
      </c>
    </row>
    <row r="44" s="11" customFormat="1" ht="24"/>
    <row r="45" s="11" customFormat="1" ht="24"/>
    <row r="46" s="11" customFormat="1" ht="24"/>
    <row r="47" s="11" customFormat="1" ht="24"/>
    <row r="48" s="11" customFormat="1" ht="24"/>
    <row r="49" s="11" customFormat="1" ht="24"/>
    <row r="50" s="11" customFormat="1" ht="24"/>
    <row r="51" s="11" customFormat="1" ht="24"/>
    <row r="52" s="11" customFormat="1" ht="24"/>
    <row r="53" s="11" customFormat="1" ht="24"/>
    <row r="54" s="11" customFormat="1" ht="24"/>
    <row r="55" s="11" customFormat="1" ht="24"/>
    <row r="56" s="11" customFormat="1" ht="24"/>
    <row r="57" s="11" customFormat="1" ht="24"/>
    <row r="58" s="11" customFormat="1" ht="24"/>
    <row r="59" s="11" customFormat="1" ht="24"/>
    <row r="60" s="11" customFormat="1" ht="24"/>
    <row r="61" s="11" customFormat="1" ht="24"/>
    <row r="62" s="11" customFormat="1" ht="24"/>
    <row r="63" s="11" customFormat="1" ht="24"/>
    <row r="64" s="11" customFormat="1" ht="24"/>
    <row r="65" s="11" customFormat="1" ht="24"/>
    <row r="66" s="11" customFormat="1" ht="24"/>
    <row r="67" s="11" customFormat="1" ht="24"/>
    <row r="68" s="11" customFormat="1" ht="24"/>
    <row r="69" s="11" customFormat="1" ht="24"/>
    <row r="70" s="11" customFormat="1" ht="24"/>
    <row r="71" s="11" customFormat="1" ht="24"/>
    <row r="72" s="11" customFormat="1" ht="24"/>
    <row r="73" s="11" customFormat="1" ht="24"/>
    <row r="74" s="11" customFormat="1" ht="24"/>
    <row r="75" s="11" customFormat="1" ht="24"/>
    <row r="76" s="11" customFormat="1" ht="24"/>
    <row r="77" s="11" customFormat="1" ht="24"/>
    <row r="78" s="11" customFormat="1" ht="24"/>
    <row r="79" s="11" customFormat="1" ht="24"/>
    <row r="80" s="11" customFormat="1" ht="24"/>
    <row r="81" s="11" customFormat="1" ht="24"/>
    <row r="82" s="11" customFormat="1" ht="24"/>
    <row r="83" s="11" customFormat="1" ht="24"/>
    <row r="84" s="11" customFormat="1" ht="24"/>
    <row r="85" s="11" customFormat="1" ht="24"/>
    <row r="86" s="11" customFormat="1" ht="24"/>
    <row r="87" s="11" customFormat="1" ht="24"/>
    <row r="88" s="11" customFormat="1" ht="24"/>
    <row r="89" s="11" customFormat="1" ht="24"/>
    <row r="90" s="11" customFormat="1" ht="24"/>
    <row r="91" s="11" customFormat="1" ht="24"/>
    <row r="92" s="11" customFormat="1" ht="24"/>
    <row r="93" s="11" customFormat="1" ht="24"/>
    <row r="94" s="11" customFormat="1" ht="24"/>
    <row r="95" s="11" customFormat="1" ht="24"/>
    <row r="96" s="11" customFormat="1" ht="24"/>
    <row r="97" s="11" customFormat="1" ht="24"/>
    <row r="98" s="11" customFormat="1" ht="24"/>
    <row r="99" s="11" customFormat="1" ht="24"/>
    <row r="100" s="11" customFormat="1" ht="24"/>
    <row r="101" s="11" customFormat="1" ht="24"/>
    <row r="102" s="11" customFormat="1" ht="24"/>
    <row r="103" s="11" customFormat="1" ht="24"/>
    <row r="104" s="11" customFormat="1" ht="24"/>
    <row r="105" s="11" customFormat="1" ht="24"/>
    <row r="106" s="11" customFormat="1" ht="24"/>
    <row r="107" s="11" customFormat="1" ht="24"/>
    <row r="108" s="11" customFormat="1" ht="24"/>
    <row r="109" s="11" customFormat="1" ht="24"/>
  </sheetData>
  <sheetProtection/>
  <mergeCells count="5">
    <mergeCell ref="A1:I1"/>
    <mergeCell ref="A7:I7"/>
    <mergeCell ref="B9:I9"/>
    <mergeCell ref="B10:H10"/>
    <mergeCell ref="A16:I16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8" r:id="rId1"/>
  <rowBreaks count="2" manualBreakCount="2">
    <brk id="27" max="8" man="1"/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3">
      <selection activeCell="B7" sqref="B7"/>
    </sheetView>
  </sheetViews>
  <sheetFormatPr defaultColWidth="9.140625" defaultRowHeight="12.75"/>
  <cols>
    <col min="1" max="1" width="25.140625" style="13" customWidth="1"/>
    <col min="2" max="2" width="32.7109375" style="13" bestFit="1" customWidth="1"/>
    <col min="3" max="3" width="10.421875" style="14" customWidth="1"/>
    <col min="4" max="4" width="10.421875" style="14" bestFit="1" customWidth="1"/>
    <col min="5" max="5" width="8.00390625" style="14" customWidth="1"/>
    <col min="6" max="6" width="9.28125" style="14" customWidth="1"/>
    <col min="7" max="7" width="8.8515625" style="14" customWidth="1"/>
    <col min="8" max="8" width="9.7109375" style="14" hidden="1" customWidth="1"/>
    <col min="9" max="9" width="12.7109375" style="14" customWidth="1"/>
    <col min="10" max="10" width="18.7109375" style="14" customWidth="1"/>
    <col min="11" max="16384" width="9.140625" style="13" customWidth="1"/>
  </cols>
  <sheetData>
    <row r="1" ht="26.25">
      <c r="A1" s="107" t="s">
        <v>165</v>
      </c>
    </row>
    <row r="2" spans="2:7" ht="2.25" customHeight="1" hidden="1">
      <c r="B2" s="15"/>
      <c r="C2" s="16"/>
      <c r="D2" s="17"/>
      <c r="E2" s="17"/>
      <c r="F2" s="17"/>
      <c r="G2" s="17"/>
    </row>
    <row r="3" spans="1:10" s="19" customFormat="1" ht="24">
      <c r="A3" s="18" t="s">
        <v>56</v>
      </c>
      <c r="B3" s="18" t="s">
        <v>57</v>
      </c>
      <c r="C3" s="18" t="s">
        <v>58</v>
      </c>
      <c r="D3" s="188" t="s">
        <v>59</v>
      </c>
      <c r="E3" s="189"/>
      <c r="F3" s="189"/>
      <c r="G3" s="190"/>
      <c r="H3" s="18" t="s">
        <v>60</v>
      </c>
      <c r="I3" s="183" t="s">
        <v>61</v>
      </c>
      <c r="J3" s="184"/>
    </row>
    <row r="4" spans="1:10" s="19" customFormat="1" ht="22.5" customHeight="1">
      <c r="A4" s="20" t="s">
        <v>44</v>
      </c>
      <c r="B4" s="20" t="s">
        <v>43</v>
      </c>
      <c r="C4" s="97" t="s">
        <v>48</v>
      </c>
      <c r="D4" s="164" t="s">
        <v>53</v>
      </c>
      <c r="E4" s="165"/>
      <c r="F4" s="165"/>
      <c r="G4" s="166"/>
      <c r="H4" s="20" t="s">
        <v>45</v>
      </c>
      <c r="I4" s="167" t="s">
        <v>140</v>
      </c>
      <c r="J4" s="168"/>
    </row>
    <row r="5" spans="1:10" s="19" customFormat="1" ht="42" customHeight="1">
      <c r="A5" s="20"/>
      <c r="B5" s="20" t="s">
        <v>55</v>
      </c>
      <c r="C5" s="28" t="s">
        <v>49</v>
      </c>
      <c r="D5" s="187" t="s">
        <v>50</v>
      </c>
      <c r="E5" s="187"/>
      <c r="F5" s="187" t="s">
        <v>54</v>
      </c>
      <c r="G5" s="187"/>
      <c r="H5" s="20" t="s">
        <v>46</v>
      </c>
      <c r="I5" s="167" t="s">
        <v>141</v>
      </c>
      <c r="J5" s="168"/>
    </row>
    <row r="6" spans="1:10" s="19" customFormat="1" ht="43.5" customHeight="1">
      <c r="A6" s="20"/>
      <c r="B6" s="28"/>
      <c r="C6" s="21"/>
      <c r="D6" s="29" t="s">
        <v>142</v>
      </c>
      <c r="E6" s="98" t="s">
        <v>143</v>
      </c>
      <c r="F6" s="29" t="s">
        <v>142</v>
      </c>
      <c r="G6" s="98" t="s">
        <v>143</v>
      </c>
      <c r="H6" s="20"/>
      <c r="I6" s="72" t="s">
        <v>50</v>
      </c>
      <c r="J6" s="72" t="s">
        <v>54</v>
      </c>
    </row>
    <row r="7" spans="1:10" s="34" customFormat="1" ht="96" customHeight="1">
      <c r="A7" s="181" t="s">
        <v>155</v>
      </c>
      <c r="B7" s="30" t="s">
        <v>154</v>
      </c>
      <c r="C7" s="31"/>
      <c r="D7" s="32"/>
      <c r="E7" s="33">
        <f>(D7*15)/189</f>
        <v>0</v>
      </c>
      <c r="F7" s="32"/>
      <c r="G7" s="33"/>
      <c r="H7" s="32"/>
      <c r="I7" s="71" t="str">
        <f>IF(E7&gt;=15,"ผ่าน","ไม่ผ่าน")</f>
        <v>ไม่ผ่าน</v>
      </c>
      <c r="J7" s="71"/>
    </row>
    <row r="8" spans="1:10" s="34" customFormat="1" ht="46.5">
      <c r="A8" s="182"/>
      <c r="B8" s="30" t="s">
        <v>47</v>
      </c>
      <c r="C8" s="35"/>
      <c r="D8" s="36"/>
      <c r="E8" s="37"/>
      <c r="F8" s="36"/>
      <c r="G8" s="37"/>
      <c r="H8" s="36"/>
      <c r="I8" s="73"/>
      <c r="J8" s="73"/>
    </row>
    <row r="9" spans="1:10" s="34" customFormat="1" ht="142.5">
      <c r="A9" s="181" t="s">
        <v>157</v>
      </c>
      <c r="B9" s="30" t="s">
        <v>160</v>
      </c>
      <c r="C9" s="31"/>
      <c r="D9" s="32"/>
      <c r="E9" s="33">
        <f>(D9*45)/567</f>
        <v>0</v>
      </c>
      <c r="F9" s="32"/>
      <c r="G9" s="33"/>
      <c r="H9" s="32"/>
      <c r="I9" s="71" t="str">
        <f>IF(E9&gt;=45,"ผ่าน","ไม่ผ่าน")</f>
        <v>ไม่ผ่าน</v>
      </c>
      <c r="J9" s="71"/>
    </row>
    <row r="10" spans="1:10" s="34" customFormat="1" ht="46.5">
      <c r="A10" s="191"/>
      <c r="B10" s="30" t="s">
        <v>47</v>
      </c>
      <c r="C10" s="35"/>
      <c r="D10" s="36"/>
      <c r="E10" s="37"/>
      <c r="F10" s="36"/>
      <c r="G10" s="37"/>
      <c r="H10" s="36"/>
      <c r="I10" s="73"/>
      <c r="J10" s="73"/>
    </row>
    <row r="11" spans="1:10" s="34" customFormat="1" ht="138" customHeight="1">
      <c r="A11" s="181" t="s">
        <v>158</v>
      </c>
      <c r="B11" s="75" t="s">
        <v>159</v>
      </c>
      <c r="C11" s="31"/>
      <c r="D11" s="32"/>
      <c r="E11" s="33">
        <f>(D11*40)/504</f>
        <v>0</v>
      </c>
      <c r="F11" s="32"/>
      <c r="G11" s="33"/>
      <c r="H11" s="33"/>
      <c r="I11" s="71" t="str">
        <f>IF(E11&gt;=H11,"ผ่าน","ไม่ผ่าน")</f>
        <v>ผ่าน</v>
      </c>
      <c r="J11" s="71"/>
    </row>
    <row r="12" spans="1:10" s="34" customFormat="1" ht="46.5">
      <c r="A12" s="182"/>
      <c r="B12" s="30" t="s">
        <v>47</v>
      </c>
      <c r="C12" s="38"/>
      <c r="D12" s="36"/>
      <c r="E12" s="37"/>
      <c r="F12" s="36"/>
      <c r="G12" s="37"/>
      <c r="H12" s="36"/>
      <c r="I12" s="73"/>
      <c r="J12" s="73"/>
    </row>
    <row r="13" spans="1:10" ht="22.5" customHeight="1">
      <c r="A13" s="100"/>
      <c r="B13" s="185" t="s">
        <v>62</v>
      </c>
      <c r="C13" s="186"/>
      <c r="D13" s="101">
        <f>SUM(D7:D12)</f>
        <v>0</v>
      </c>
      <c r="E13" s="102"/>
      <c r="F13" s="103"/>
      <c r="G13" s="103"/>
      <c r="H13" s="104">
        <f>SUM(H7:H12)</f>
        <v>0</v>
      </c>
      <c r="I13" s="74"/>
      <c r="J13" s="74"/>
    </row>
    <row r="14" spans="1:10" ht="78" customHeight="1">
      <c r="A14" s="169" t="s">
        <v>168</v>
      </c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ht="11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31.5" customHeight="1">
      <c r="A16" s="170" t="s">
        <v>169</v>
      </c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ht="24">
      <c r="A17" s="96" t="s">
        <v>139</v>
      </c>
      <c r="B17" s="96" t="s">
        <v>52</v>
      </c>
      <c r="C17" s="171" t="s">
        <v>1</v>
      </c>
      <c r="D17" s="171"/>
      <c r="E17" s="171"/>
      <c r="F17" s="171"/>
      <c r="G17" s="171"/>
      <c r="H17" s="171"/>
      <c r="I17" s="171"/>
      <c r="J17" s="171"/>
    </row>
    <row r="18" spans="1:10" ht="24">
      <c r="A18" s="114">
        <v>0</v>
      </c>
      <c r="B18" s="114">
        <v>12</v>
      </c>
      <c r="C18" s="180" t="s">
        <v>137</v>
      </c>
      <c r="D18" s="180"/>
      <c r="E18" s="180"/>
      <c r="F18" s="180"/>
      <c r="G18" s="180"/>
      <c r="H18" s="180"/>
      <c r="I18" s="180"/>
      <c r="J18" s="180"/>
    </row>
    <row r="19" spans="1:10" ht="24">
      <c r="A19" s="108">
        <v>1008</v>
      </c>
      <c r="B19" s="114">
        <v>15</v>
      </c>
      <c r="C19" s="180" t="s">
        <v>170</v>
      </c>
      <c r="D19" s="180"/>
      <c r="E19" s="180"/>
      <c r="F19" s="180"/>
      <c r="G19" s="180"/>
      <c r="H19" s="180"/>
      <c r="I19" s="180"/>
      <c r="J19" s="180"/>
    </row>
    <row r="20" spans="1:10" ht="24">
      <c r="A20" s="108">
        <v>1134</v>
      </c>
      <c r="B20" s="114">
        <v>18</v>
      </c>
      <c r="C20" s="180" t="s">
        <v>138</v>
      </c>
      <c r="D20" s="180"/>
      <c r="E20" s="180"/>
      <c r="F20" s="180"/>
      <c r="G20" s="180"/>
      <c r="H20" s="180"/>
      <c r="I20" s="180"/>
      <c r="J20" s="180"/>
    </row>
    <row r="21" spans="1:10" ht="24">
      <c r="A21" s="117">
        <v>1260</v>
      </c>
      <c r="B21" s="118">
        <v>21</v>
      </c>
      <c r="C21" s="178" t="s">
        <v>153</v>
      </c>
      <c r="D21" s="178"/>
      <c r="E21" s="178"/>
      <c r="F21" s="178"/>
      <c r="G21" s="178"/>
      <c r="H21" s="178"/>
      <c r="I21" s="178"/>
      <c r="J21" s="178"/>
    </row>
    <row r="22" spans="1:10" ht="24" customHeight="1">
      <c r="A22" s="124">
        <v>1341.9</v>
      </c>
      <c r="B22" s="114">
        <v>30</v>
      </c>
      <c r="C22" s="179"/>
      <c r="D22" s="179"/>
      <c r="E22" s="179"/>
      <c r="F22" s="179"/>
      <c r="G22" s="179"/>
      <c r="H22" s="179"/>
      <c r="I22" s="179"/>
      <c r="J22" s="179"/>
    </row>
    <row r="23" spans="1:10" ht="24" customHeight="1">
      <c r="A23" s="162" t="s">
        <v>199</v>
      </c>
      <c r="B23" s="163"/>
      <c r="C23" s="163"/>
      <c r="D23" s="163"/>
      <c r="E23" s="163"/>
      <c r="F23" s="163"/>
      <c r="G23" s="163"/>
      <c r="H23" s="125"/>
      <c r="I23" s="126">
        <f>(D13*30)/1341.9</f>
        <v>0</v>
      </c>
      <c r="J23" s="126">
        <f>(F13*30)/1341.9</f>
        <v>0</v>
      </c>
    </row>
    <row r="24" spans="1:10" ht="28.5" customHeight="1">
      <c r="A24" s="172" t="s">
        <v>148</v>
      </c>
      <c r="B24" s="173"/>
      <c r="C24" s="173"/>
      <c r="D24" s="173"/>
      <c r="E24" s="173"/>
      <c r="F24" s="173"/>
      <c r="G24" s="173"/>
      <c r="H24" s="174"/>
      <c r="I24" s="105" t="s">
        <v>149</v>
      </c>
      <c r="J24" s="105" t="s">
        <v>42</v>
      </c>
    </row>
    <row r="25" spans="1:10" ht="30.75" customHeight="1">
      <c r="A25" s="175"/>
      <c r="B25" s="176"/>
      <c r="C25" s="176"/>
      <c r="D25" s="176"/>
      <c r="E25" s="176"/>
      <c r="F25" s="176"/>
      <c r="G25" s="176"/>
      <c r="H25" s="177"/>
      <c r="I25" s="116">
        <f>IF(I23&gt;=1341.9,"30",I23)</f>
        <v>0</v>
      </c>
      <c r="J25" s="116">
        <f>IF(J23&gt;=1341.9,"30",J23)</f>
        <v>0</v>
      </c>
    </row>
  </sheetData>
  <sheetProtection/>
  <mergeCells count="21">
    <mergeCell ref="I3:J3"/>
    <mergeCell ref="B13:C13"/>
    <mergeCell ref="I4:J4"/>
    <mergeCell ref="A11:A12"/>
    <mergeCell ref="D5:E5"/>
    <mergeCell ref="D3:G3"/>
    <mergeCell ref="F5:G5"/>
    <mergeCell ref="A9:A10"/>
    <mergeCell ref="A24:H25"/>
    <mergeCell ref="C21:J21"/>
    <mergeCell ref="C22:J22"/>
    <mergeCell ref="C18:J18"/>
    <mergeCell ref="C19:J19"/>
    <mergeCell ref="A7:A8"/>
    <mergeCell ref="C20:J20"/>
    <mergeCell ref="A23:G23"/>
    <mergeCell ref="D4:G4"/>
    <mergeCell ref="I5:J5"/>
    <mergeCell ref="A14:J14"/>
    <mergeCell ref="A16:J16"/>
    <mergeCell ref="C17:J17"/>
  </mergeCells>
  <printOptions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4">
      <selection activeCell="I25" sqref="I25"/>
    </sheetView>
  </sheetViews>
  <sheetFormatPr defaultColWidth="9.140625" defaultRowHeight="12.75"/>
  <cols>
    <col min="1" max="1" width="25.140625" style="76" customWidth="1"/>
    <col min="2" max="2" width="32.7109375" style="76" bestFit="1" customWidth="1"/>
    <col min="3" max="3" width="10.421875" style="77" customWidth="1"/>
    <col min="4" max="4" width="10.421875" style="77" bestFit="1" customWidth="1"/>
    <col min="5" max="5" width="9.28125" style="77" customWidth="1"/>
    <col min="6" max="6" width="10.28125" style="77" customWidth="1"/>
    <col min="7" max="7" width="10.421875" style="77" customWidth="1"/>
    <col min="8" max="8" width="12.7109375" style="77" customWidth="1"/>
    <col min="9" max="9" width="17.421875" style="77" customWidth="1"/>
    <col min="10" max="16384" width="9.140625" style="76" customWidth="1"/>
  </cols>
  <sheetData>
    <row r="1" ht="24">
      <c r="A1" s="109" t="s">
        <v>131</v>
      </c>
    </row>
    <row r="2" spans="2:7" ht="2.25" customHeight="1" hidden="1">
      <c r="B2" s="78"/>
      <c r="C2" s="79"/>
      <c r="D2" s="80"/>
      <c r="E2" s="80"/>
      <c r="F2" s="80"/>
      <c r="G2" s="80"/>
    </row>
    <row r="3" spans="1:9" s="19" customFormat="1" ht="24">
      <c r="A3" s="18" t="s">
        <v>56</v>
      </c>
      <c r="B3" s="18" t="s">
        <v>57</v>
      </c>
      <c r="C3" s="18" t="s">
        <v>58</v>
      </c>
      <c r="D3" s="188" t="s">
        <v>59</v>
      </c>
      <c r="E3" s="189"/>
      <c r="F3" s="189"/>
      <c r="G3" s="190"/>
      <c r="H3" s="183" t="s">
        <v>61</v>
      </c>
      <c r="I3" s="184"/>
    </row>
    <row r="4" spans="1:9" s="19" customFormat="1" ht="22.5" customHeight="1">
      <c r="A4" s="20" t="s">
        <v>44</v>
      </c>
      <c r="B4" s="20" t="s">
        <v>43</v>
      </c>
      <c r="C4" s="97" t="s">
        <v>48</v>
      </c>
      <c r="D4" s="164" t="s">
        <v>53</v>
      </c>
      <c r="E4" s="165"/>
      <c r="F4" s="165"/>
      <c r="G4" s="166"/>
      <c r="H4" s="167" t="s">
        <v>140</v>
      </c>
      <c r="I4" s="168"/>
    </row>
    <row r="5" spans="1:9" s="19" customFormat="1" ht="42" customHeight="1">
      <c r="A5" s="20"/>
      <c r="B5" s="20" t="s">
        <v>55</v>
      </c>
      <c r="C5" s="28" t="s">
        <v>49</v>
      </c>
      <c r="D5" s="187" t="s">
        <v>50</v>
      </c>
      <c r="E5" s="187"/>
      <c r="F5" s="187" t="s">
        <v>54</v>
      </c>
      <c r="G5" s="187"/>
      <c r="H5" s="192" t="s">
        <v>141</v>
      </c>
      <c r="I5" s="193"/>
    </row>
    <row r="6" spans="1:9" s="19" customFormat="1" ht="43.5" customHeight="1">
      <c r="A6" s="20"/>
      <c r="B6" s="28"/>
      <c r="C6" s="21"/>
      <c r="D6" s="29" t="s">
        <v>142</v>
      </c>
      <c r="E6" s="98" t="s">
        <v>143</v>
      </c>
      <c r="F6" s="29" t="s">
        <v>142</v>
      </c>
      <c r="G6" s="98" t="s">
        <v>143</v>
      </c>
      <c r="H6" s="72" t="s">
        <v>50</v>
      </c>
      <c r="I6" s="72" t="s">
        <v>54</v>
      </c>
    </row>
    <row r="7" spans="1:9" s="34" customFormat="1" ht="96.75" customHeight="1">
      <c r="A7" s="181" t="s">
        <v>156</v>
      </c>
      <c r="B7" s="30" t="s">
        <v>152</v>
      </c>
      <c r="C7" s="31"/>
      <c r="D7" s="32"/>
      <c r="E7" s="33">
        <f>(D7*C7)/567</f>
        <v>0</v>
      </c>
      <c r="F7" s="32"/>
      <c r="G7" s="33"/>
      <c r="H7" s="71" t="str">
        <f>IF(E7&gt;=C7,"ผ่าน","ไม่ผ่าน")</f>
        <v>ผ่าน</v>
      </c>
      <c r="I7" s="71"/>
    </row>
    <row r="8" spans="1:9" s="34" customFormat="1" ht="46.5">
      <c r="A8" s="182"/>
      <c r="B8" s="30" t="s">
        <v>47</v>
      </c>
      <c r="C8" s="35"/>
      <c r="D8" s="36"/>
      <c r="E8" s="37"/>
      <c r="F8" s="36"/>
      <c r="G8" s="37"/>
      <c r="H8" s="73"/>
      <c r="I8" s="73"/>
    </row>
    <row r="9" spans="1:9" s="34" customFormat="1" ht="97.5" customHeight="1">
      <c r="A9" s="181" t="s">
        <v>161</v>
      </c>
      <c r="B9" s="30" t="s">
        <v>163</v>
      </c>
      <c r="C9" s="31"/>
      <c r="D9" s="32"/>
      <c r="E9" s="33">
        <f>(D9*C9)/126</f>
        <v>0</v>
      </c>
      <c r="F9" s="32"/>
      <c r="G9" s="33"/>
      <c r="H9" s="71" t="str">
        <f>IF(E9&gt;=C9,"ผ่าน","ไม่ผ่าน")</f>
        <v>ผ่าน</v>
      </c>
      <c r="I9" s="71"/>
    </row>
    <row r="10" spans="1:9" s="34" customFormat="1" ht="46.5">
      <c r="A10" s="191"/>
      <c r="B10" s="30" t="s">
        <v>47</v>
      </c>
      <c r="C10" s="35"/>
      <c r="D10" s="36"/>
      <c r="E10" s="37"/>
      <c r="F10" s="36"/>
      <c r="G10" s="37"/>
      <c r="H10" s="73"/>
      <c r="I10" s="73"/>
    </row>
    <row r="11" spans="1:9" s="34" customFormat="1" ht="142.5" customHeight="1">
      <c r="A11" s="181" t="s">
        <v>162</v>
      </c>
      <c r="B11" s="75" t="s">
        <v>164</v>
      </c>
      <c r="C11" s="31"/>
      <c r="D11" s="32"/>
      <c r="E11" s="33">
        <f>(D11*C11)/567</f>
        <v>0</v>
      </c>
      <c r="F11" s="32"/>
      <c r="G11" s="33"/>
      <c r="H11" s="71" t="str">
        <f>IF(E11&gt;=C11,"ผ่าน","ไม่ผ่าน")</f>
        <v>ผ่าน</v>
      </c>
      <c r="I11" s="71"/>
    </row>
    <row r="12" spans="1:9" s="34" customFormat="1" ht="46.5">
      <c r="A12" s="182"/>
      <c r="B12" s="30" t="s">
        <v>47</v>
      </c>
      <c r="C12" s="38"/>
      <c r="D12" s="36"/>
      <c r="E12" s="37"/>
      <c r="F12" s="36"/>
      <c r="G12" s="37"/>
      <c r="H12" s="73"/>
      <c r="I12" s="73"/>
    </row>
    <row r="13" spans="1:9" ht="22.5" customHeight="1">
      <c r="A13" s="88"/>
      <c r="B13" s="194" t="s">
        <v>62</v>
      </c>
      <c r="C13" s="195"/>
      <c r="D13" s="110">
        <f>SUM(D7:D12)</f>
        <v>0</v>
      </c>
      <c r="E13" s="111"/>
      <c r="F13" s="112"/>
      <c r="G13" s="112"/>
      <c r="H13" s="95"/>
      <c r="I13" s="95"/>
    </row>
    <row r="14" spans="1:9" s="13" customFormat="1" ht="78" customHeight="1">
      <c r="A14" s="169" t="s">
        <v>178</v>
      </c>
      <c r="B14" s="169"/>
      <c r="C14" s="169"/>
      <c r="D14" s="169"/>
      <c r="E14" s="169"/>
      <c r="F14" s="169"/>
      <c r="G14" s="169"/>
      <c r="H14" s="169"/>
      <c r="I14" s="169"/>
    </row>
    <row r="15" spans="1:9" s="13" customFormat="1" ht="11.2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13" customFormat="1" ht="31.5" customHeight="1">
      <c r="A16" s="170" t="s">
        <v>169</v>
      </c>
      <c r="B16" s="170"/>
      <c r="C16" s="170"/>
      <c r="D16" s="170"/>
      <c r="E16" s="170"/>
      <c r="F16" s="170"/>
      <c r="G16" s="170"/>
      <c r="H16" s="170"/>
      <c r="I16" s="170"/>
    </row>
    <row r="17" spans="1:9" ht="24">
      <c r="A17" s="113" t="s">
        <v>139</v>
      </c>
      <c r="B17" s="113" t="s">
        <v>52</v>
      </c>
      <c r="C17" s="200" t="s">
        <v>1</v>
      </c>
      <c r="D17" s="200"/>
      <c r="E17" s="200"/>
      <c r="F17" s="200"/>
      <c r="G17" s="200"/>
      <c r="H17" s="200"/>
      <c r="I17" s="200"/>
    </row>
    <row r="18" spans="1:9" ht="24">
      <c r="A18" s="114">
        <v>0</v>
      </c>
      <c r="B18" s="114">
        <v>12</v>
      </c>
      <c r="C18" s="201" t="s">
        <v>137</v>
      </c>
      <c r="D18" s="201"/>
      <c r="E18" s="201"/>
      <c r="F18" s="201"/>
      <c r="G18" s="201"/>
      <c r="H18" s="201"/>
      <c r="I18" s="201"/>
    </row>
    <row r="19" spans="1:9" ht="24">
      <c r="A19" s="108">
        <v>1008</v>
      </c>
      <c r="B19" s="114">
        <v>15</v>
      </c>
      <c r="C19" s="201" t="s">
        <v>171</v>
      </c>
      <c r="D19" s="201"/>
      <c r="E19" s="201"/>
      <c r="F19" s="201"/>
      <c r="G19" s="201"/>
      <c r="H19" s="201"/>
      <c r="I19" s="201"/>
    </row>
    <row r="20" spans="1:9" ht="24">
      <c r="A20" s="108">
        <v>1134</v>
      </c>
      <c r="B20" s="114">
        <v>18</v>
      </c>
      <c r="C20" s="201" t="s">
        <v>138</v>
      </c>
      <c r="D20" s="201"/>
      <c r="E20" s="201"/>
      <c r="F20" s="201"/>
      <c r="G20" s="201"/>
      <c r="H20" s="201"/>
      <c r="I20" s="201"/>
    </row>
    <row r="21" spans="1:9" ht="24">
      <c r="A21" s="117">
        <v>1260</v>
      </c>
      <c r="B21" s="118">
        <v>21</v>
      </c>
      <c r="C21" s="202" t="s">
        <v>177</v>
      </c>
      <c r="D21" s="202"/>
      <c r="E21" s="202"/>
      <c r="F21" s="202"/>
      <c r="G21" s="202"/>
      <c r="H21" s="202"/>
      <c r="I21" s="202"/>
    </row>
    <row r="22" spans="1:9" ht="24" customHeight="1">
      <c r="A22" s="124">
        <v>1341.9</v>
      </c>
      <c r="B22" s="114">
        <v>30</v>
      </c>
      <c r="C22" s="179"/>
      <c r="D22" s="179"/>
      <c r="E22" s="179"/>
      <c r="F22" s="179"/>
      <c r="G22" s="179"/>
      <c r="H22" s="179"/>
      <c r="I22" s="179"/>
    </row>
    <row r="23" spans="1:9" s="13" customFormat="1" ht="24" customHeight="1">
      <c r="A23" s="162" t="s">
        <v>199</v>
      </c>
      <c r="B23" s="163"/>
      <c r="C23" s="163"/>
      <c r="D23" s="163"/>
      <c r="E23" s="163"/>
      <c r="F23" s="163"/>
      <c r="G23" s="163"/>
      <c r="H23" s="126">
        <f>(D13*30)/1341.9</f>
        <v>0</v>
      </c>
      <c r="I23" s="126">
        <f>(F13*30)/1341.9</f>
        <v>0</v>
      </c>
    </row>
    <row r="24" spans="1:9" ht="24" customHeight="1">
      <c r="A24" s="196" t="s">
        <v>151</v>
      </c>
      <c r="B24" s="197"/>
      <c r="C24" s="197"/>
      <c r="D24" s="197"/>
      <c r="E24" s="197"/>
      <c r="F24" s="197"/>
      <c r="G24" s="197"/>
      <c r="H24" s="115" t="s">
        <v>149</v>
      </c>
      <c r="I24" s="115" t="s">
        <v>42</v>
      </c>
    </row>
    <row r="25" spans="1:9" ht="24">
      <c r="A25" s="198"/>
      <c r="B25" s="199"/>
      <c r="C25" s="199"/>
      <c r="D25" s="199"/>
      <c r="E25" s="199"/>
      <c r="F25" s="199"/>
      <c r="G25" s="199"/>
      <c r="H25" s="116">
        <f>IF(H23&gt;=1341.9,"30",H23)</f>
        <v>0</v>
      </c>
      <c r="I25" s="116">
        <f>IF(I23&gt;=1341.9,"30",I23)</f>
        <v>0</v>
      </c>
    </row>
  </sheetData>
  <sheetProtection/>
  <mergeCells count="21">
    <mergeCell ref="C22:I22"/>
    <mergeCell ref="A24:G25"/>
    <mergeCell ref="C17:I17"/>
    <mergeCell ref="C18:I18"/>
    <mergeCell ref="C19:I19"/>
    <mergeCell ref="C20:I20"/>
    <mergeCell ref="C21:I21"/>
    <mergeCell ref="A23:G23"/>
    <mergeCell ref="A7:A8"/>
    <mergeCell ref="A9:A10"/>
    <mergeCell ref="A11:A12"/>
    <mergeCell ref="B13:C13"/>
    <mergeCell ref="A14:I14"/>
    <mergeCell ref="A16:I16"/>
    <mergeCell ref="D3:G3"/>
    <mergeCell ref="H3:I3"/>
    <mergeCell ref="D4:G4"/>
    <mergeCell ref="H4:I4"/>
    <mergeCell ref="D5:E5"/>
    <mergeCell ref="F5:G5"/>
    <mergeCell ref="H5:I5"/>
  </mergeCells>
  <printOptions/>
  <pageMargins left="0.25" right="0.25" top="0.75" bottom="0.75" header="0.3" footer="0.3"/>
  <pageSetup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70" workbookViewId="0" topLeftCell="A2">
      <selection activeCell="B9" sqref="B9"/>
    </sheetView>
  </sheetViews>
  <sheetFormatPr defaultColWidth="9.140625" defaultRowHeight="12.75"/>
  <cols>
    <col min="1" max="1" width="34.8515625" style="76" customWidth="1"/>
    <col min="2" max="2" width="34.7109375" style="76" customWidth="1"/>
    <col min="3" max="3" width="10.421875" style="77" customWidth="1"/>
    <col min="4" max="4" width="20.140625" style="76" customWidth="1"/>
    <col min="5" max="5" width="12.8515625" style="77" customWidth="1"/>
    <col min="6" max="6" width="12.57421875" style="77" customWidth="1"/>
    <col min="7" max="7" width="9.7109375" style="77" customWidth="1"/>
    <col min="8" max="8" width="12.7109375" style="77" customWidth="1"/>
    <col min="9" max="9" width="15.7109375" style="77" customWidth="1"/>
    <col min="10" max="16384" width="9.140625" style="76" customWidth="1"/>
  </cols>
  <sheetData>
    <row r="1" ht="27">
      <c r="A1" s="106" t="s">
        <v>180</v>
      </c>
    </row>
    <row r="2" spans="2:6" ht="2.25" customHeight="1">
      <c r="B2" s="78"/>
      <c r="C2" s="79"/>
      <c r="D2" s="78"/>
      <c r="E2" s="80"/>
      <c r="F2" s="80"/>
    </row>
    <row r="3" spans="1:9" s="19" customFormat="1" ht="24">
      <c r="A3" s="18" t="s">
        <v>56</v>
      </c>
      <c r="B3" s="18" t="s">
        <v>57</v>
      </c>
      <c r="C3" s="18" t="s">
        <v>58</v>
      </c>
      <c r="D3" s="18" t="s">
        <v>132</v>
      </c>
      <c r="E3" s="188" t="s">
        <v>59</v>
      </c>
      <c r="F3" s="190"/>
      <c r="G3" s="18" t="s">
        <v>60</v>
      </c>
      <c r="H3" s="188" t="s">
        <v>61</v>
      </c>
      <c r="I3" s="190"/>
    </row>
    <row r="4" spans="1:9" s="19" customFormat="1" ht="22.5" customHeight="1">
      <c r="A4" s="20" t="s">
        <v>44</v>
      </c>
      <c r="B4" s="20" t="s">
        <v>43</v>
      </c>
      <c r="C4" s="21"/>
      <c r="D4" s="20" t="s">
        <v>144</v>
      </c>
      <c r="E4" s="164" t="s">
        <v>53</v>
      </c>
      <c r="F4" s="166"/>
      <c r="G4" s="20" t="s">
        <v>45</v>
      </c>
      <c r="H4" s="206" t="s">
        <v>181</v>
      </c>
      <c r="I4" s="207"/>
    </row>
    <row r="5" spans="1:9" s="19" customFormat="1" ht="24">
      <c r="A5" s="20"/>
      <c r="B5" s="20" t="s">
        <v>55</v>
      </c>
      <c r="C5" s="24" t="s">
        <v>48</v>
      </c>
      <c r="D5" s="20" t="s">
        <v>145</v>
      </c>
      <c r="E5" s="127"/>
      <c r="F5" s="128"/>
      <c r="G5" s="20" t="s">
        <v>46</v>
      </c>
      <c r="H5" s="206" t="s">
        <v>182</v>
      </c>
      <c r="I5" s="207"/>
    </row>
    <row r="6" spans="1:9" s="19" customFormat="1" ht="29.25" customHeight="1">
      <c r="A6" s="20"/>
      <c r="B6" s="28"/>
      <c r="C6" s="28" t="s">
        <v>49</v>
      </c>
      <c r="D6" s="20" t="s">
        <v>55</v>
      </c>
      <c r="E6" s="187" t="s">
        <v>183</v>
      </c>
      <c r="F6" s="187"/>
      <c r="G6" s="20"/>
      <c r="H6" s="208"/>
      <c r="I6" s="209"/>
    </row>
    <row r="7" spans="1:9" s="19" customFormat="1" ht="43.5" customHeight="1">
      <c r="A7" s="81"/>
      <c r="B7" s="82"/>
      <c r="C7" s="83"/>
      <c r="D7" s="20"/>
      <c r="E7" s="35" t="s">
        <v>51</v>
      </c>
      <c r="F7" s="35" t="s">
        <v>52</v>
      </c>
      <c r="G7" s="81"/>
      <c r="H7" s="129" t="s">
        <v>50</v>
      </c>
      <c r="I7" s="129" t="s">
        <v>54</v>
      </c>
    </row>
    <row r="8" spans="1:9" s="19" customFormat="1" ht="43.5" customHeight="1">
      <c r="A8" s="84" t="s">
        <v>184</v>
      </c>
      <c r="B8" s="85" t="s">
        <v>133</v>
      </c>
      <c r="C8" s="86"/>
      <c r="D8" s="86"/>
      <c r="E8" s="87"/>
      <c r="F8" s="87"/>
      <c r="G8" s="86">
        <v>20</v>
      </c>
      <c r="H8" s="87"/>
      <c r="I8" s="87"/>
    </row>
    <row r="9" spans="1:9" s="19" customFormat="1" ht="73.5" customHeight="1">
      <c r="A9" s="130" t="s">
        <v>185</v>
      </c>
      <c r="B9" s="85" t="s">
        <v>134</v>
      </c>
      <c r="C9" s="86"/>
      <c r="D9" s="86"/>
      <c r="E9" s="87"/>
      <c r="F9" s="87"/>
      <c r="G9" s="86">
        <v>10</v>
      </c>
      <c r="H9" s="87"/>
      <c r="I9" s="87"/>
    </row>
    <row r="10" spans="1:9" s="19" customFormat="1" ht="73.5" customHeight="1">
      <c r="A10" s="130" t="s">
        <v>198</v>
      </c>
      <c r="B10" s="85" t="s">
        <v>186</v>
      </c>
      <c r="C10" s="86"/>
      <c r="D10" s="86"/>
      <c r="E10" s="87"/>
      <c r="F10" s="87"/>
      <c r="G10" s="86">
        <v>10</v>
      </c>
      <c r="H10" s="87"/>
      <c r="I10" s="87"/>
    </row>
    <row r="11" spans="1:9" ht="22.5" customHeight="1">
      <c r="A11" s="88"/>
      <c r="B11" s="89"/>
      <c r="C11" s="90"/>
      <c r="D11" s="89"/>
      <c r="E11" s="194" t="s">
        <v>62</v>
      </c>
      <c r="F11" s="195"/>
      <c r="G11" s="91">
        <v>40</v>
      </c>
      <c r="H11" s="95">
        <f>SUM(H8:H9)</f>
        <v>0</v>
      </c>
      <c r="I11" s="95">
        <f>SUM(I8:I9)</f>
        <v>0</v>
      </c>
    </row>
    <row r="12" spans="1:9" ht="24">
      <c r="A12" s="203"/>
      <c r="B12" s="204"/>
      <c r="C12" s="204"/>
      <c r="D12" s="204"/>
      <c r="E12" s="204"/>
      <c r="F12" s="204"/>
      <c r="G12" s="92"/>
      <c r="H12" s="93">
        <f>(H11*70)/5</f>
        <v>0</v>
      </c>
      <c r="I12" s="94">
        <f>(I11*70)/5</f>
        <v>0</v>
      </c>
    </row>
    <row r="13" spans="1:9" ht="24">
      <c r="A13" s="131"/>
      <c r="B13" s="132"/>
      <c r="C13" s="133"/>
      <c r="D13" s="132"/>
      <c r="E13" s="134"/>
      <c r="F13" s="205"/>
      <c r="G13" s="205"/>
      <c r="H13" s="205"/>
      <c r="I13" s="205"/>
    </row>
    <row r="14" spans="1:9" ht="24">
      <c r="A14" s="131"/>
      <c r="G14" s="135"/>
      <c r="H14" s="135"/>
      <c r="I14" s="76"/>
    </row>
    <row r="15" spans="1:9" ht="24">
      <c r="A15" s="131"/>
      <c r="B15" s="131"/>
      <c r="C15" s="136"/>
      <c r="D15" s="131"/>
      <c r="E15" s="136"/>
      <c r="F15" s="136"/>
      <c r="G15" s="136"/>
      <c r="H15" s="136"/>
      <c r="I15" s="136"/>
    </row>
  </sheetData>
  <sheetProtection/>
  <mergeCells count="10">
    <mergeCell ref="E11:F11"/>
    <mergeCell ref="A12:F12"/>
    <mergeCell ref="F13:I13"/>
    <mergeCell ref="E3:F3"/>
    <mergeCell ref="H3:I3"/>
    <mergeCell ref="E4:F4"/>
    <mergeCell ref="H4:I4"/>
    <mergeCell ref="H5:I5"/>
    <mergeCell ref="E6:F6"/>
    <mergeCell ref="H6:I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65" r:id="rId1"/>
  <rowBreaks count="1" manualBreakCount="1">
    <brk id="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9">
      <selection activeCell="E34" sqref="E34"/>
    </sheetView>
  </sheetViews>
  <sheetFormatPr defaultColWidth="9.140625" defaultRowHeight="12.75"/>
  <cols>
    <col min="1" max="1" width="7.28125" style="149" customWidth="1"/>
    <col min="2" max="2" width="58.140625" style="150" bestFit="1" customWidth="1"/>
    <col min="3" max="3" width="30.00390625" style="151" customWidth="1"/>
    <col min="4" max="4" width="12.140625" style="152" customWidth="1"/>
    <col min="5" max="5" width="12.140625" style="149" customWidth="1"/>
    <col min="6" max="16384" width="9.140625" style="139" customWidth="1"/>
  </cols>
  <sheetData>
    <row r="1" spans="1:5" ht="21.75">
      <c r="A1" s="212" t="s">
        <v>187</v>
      </c>
      <c r="B1" s="212"/>
      <c r="C1" s="212"/>
      <c r="D1" s="212"/>
      <c r="E1" s="212"/>
    </row>
    <row r="2" spans="1:5" ht="21.75">
      <c r="A2" s="213" t="s">
        <v>200</v>
      </c>
      <c r="B2" s="214" t="s">
        <v>144</v>
      </c>
      <c r="C2" s="215" t="s">
        <v>188</v>
      </c>
      <c r="D2" s="216" t="s">
        <v>189</v>
      </c>
      <c r="E2" s="216"/>
    </row>
    <row r="3" spans="1:5" ht="21.75">
      <c r="A3" s="213"/>
      <c r="B3" s="214"/>
      <c r="C3" s="215"/>
      <c r="D3" s="140" t="s">
        <v>190</v>
      </c>
      <c r="E3" s="141" t="s">
        <v>191</v>
      </c>
    </row>
    <row r="4" spans="1:5" ht="21.75">
      <c r="A4" s="142">
        <v>1</v>
      </c>
      <c r="B4" s="143" t="s">
        <v>201</v>
      </c>
      <c r="C4" s="144" t="s">
        <v>202</v>
      </c>
      <c r="D4" s="145"/>
      <c r="E4" s="142"/>
    </row>
    <row r="5" spans="1:5" ht="65.25">
      <c r="A5" s="142">
        <v>2</v>
      </c>
      <c r="B5" s="143" t="s">
        <v>203</v>
      </c>
      <c r="C5" s="144" t="s">
        <v>204</v>
      </c>
      <c r="D5" s="145"/>
      <c r="E5" s="142"/>
    </row>
    <row r="6" spans="1:5" ht="65.25">
      <c r="A6" s="142">
        <v>3</v>
      </c>
      <c r="B6" s="143" t="s">
        <v>205</v>
      </c>
      <c r="C6" s="146" t="s">
        <v>206</v>
      </c>
      <c r="D6" s="145"/>
      <c r="E6" s="142"/>
    </row>
    <row r="7" spans="1:5" ht="44.25" customHeight="1">
      <c r="A7" s="210">
        <v>4</v>
      </c>
      <c r="B7" s="143" t="s">
        <v>207</v>
      </c>
      <c r="C7" s="217" t="s">
        <v>208</v>
      </c>
      <c r="D7" s="145"/>
      <c r="E7" s="142"/>
    </row>
    <row r="8" spans="1:5" ht="38.25" customHeight="1">
      <c r="A8" s="211"/>
      <c r="B8" s="143" t="s">
        <v>209</v>
      </c>
      <c r="C8" s="218"/>
      <c r="D8" s="145"/>
      <c r="E8" s="142"/>
    </row>
    <row r="9" spans="1:5" ht="43.5">
      <c r="A9" s="210">
        <v>5</v>
      </c>
      <c r="B9" s="143" t="s">
        <v>210</v>
      </c>
      <c r="C9" s="146" t="s">
        <v>211</v>
      </c>
      <c r="D9" s="145"/>
      <c r="E9" s="142"/>
    </row>
    <row r="10" spans="1:5" ht="43.5">
      <c r="A10" s="211"/>
      <c r="B10" s="143" t="s">
        <v>212</v>
      </c>
      <c r="C10" s="146" t="s">
        <v>213</v>
      </c>
      <c r="D10" s="145"/>
      <c r="E10" s="142"/>
    </row>
    <row r="11" spans="1:5" ht="65.25">
      <c r="A11" s="142">
        <v>6</v>
      </c>
      <c r="B11" s="143" t="s">
        <v>214</v>
      </c>
      <c r="C11" s="146" t="s">
        <v>215</v>
      </c>
      <c r="D11" s="145"/>
      <c r="E11" s="142"/>
    </row>
    <row r="12" spans="1:5" ht="43.5">
      <c r="A12" s="210">
        <v>7</v>
      </c>
      <c r="B12" s="143" t="s">
        <v>216</v>
      </c>
      <c r="C12" s="147" t="s">
        <v>217</v>
      </c>
      <c r="D12" s="145"/>
      <c r="E12" s="142"/>
    </row>
    <row r="13" spans="1:5" ht="43.5">
      <c r="A13" s="211"/>
      <c r="B13" s="143" t="s">
        <v>218</v>
      </c>
      <c r="C13" s="147" t="s">
        <v>202</v>
      </c>
      <c r="D13" s="145"/>
      <c r="E13" s="142"/>
    </row>
    <row r="14" spans="1:5" ht="43.5">
      <c r="A14" s="142">
        <v>8</v>
      </c>
      <c r="B14" s="143" t="s">
        <v>219</v>
      </c>
      <c r="C14" s="144" t="s">
        <v>202</v>
      </c>
      <c r="D14" s="145"/>
      <c r="E14" s="142"/>
    </row>
    <row r="15" spans="1:5" ht="87">
      <c r="A15" s="210">
        <v>9</v>
      </c>
      <c r="B15" s="143" t="s">
        <v>220</v>
      </c>
      <c r="C15" s="148" t="s">
        <v>217</v>
      </c>
      <c r="D15" s="145"/>
      <c r="E15" s="142"/>
    </row>
    <row r="16" spans="1:5" ht="87">
      <c r="A16" s="211"/>
      <c r="B16" s="143" t="s">
        <v>221</v>
      </c>
      <c r="C16" s="148" t="s">
        <v>202</v>
      </c>
      <c r="D16" s="145"/>
      <c r="E16" s="142"/>
    </row>
    <row r="17" spans="1:5" ht="87">
      <c r="A17" s="142">
        <v>10</v>
      </c>
      <c r="B17" s="143" t="s">
        <v>222</v>
      </c>
      <c r="C17" s="146" t="s">
        <v>223</v>
      </c>
      <c r="D17" s="145"/>
      <c r="E17" s="142"/>
    </row>
    <row r="18" spans="1:5" ht="43.5">
      <c r="A18" s="142">
        <v>11</v>
      </c>
      <c r="B18" s="143" t="s">
        <v>224</v>
      </c>
      <c r="C18" s="144" t="s">
        <v>202</v>
      </c>
      <c r="D18" s="145"/>
      <c r="E18" s="142"/>
    </row>
    <row r="19" spans="1:5" ht="87">
      <c r="A19" s="142">
        <v>12</v>
      </c>
      <c r="B19" s="143" t="s">
        <v>225</v>
      </c>
      <c r="C19" s="146" t="s">
        <v>226</v>
      </c>
      <c r="D19" s="145"/>
      <c r="E19" s="142"/>
    </row>
    <row r="20" spans="1:5" ht="87">
      <c r="A20" s="210">
        <v>13</v>
      </c>
      <c r="B20" s="143" t="s">
        <v>227</v>
      </c>
      <c r="C20" s="146" t="s">
        <v>228</v>
      </c>
      <c r="D20" s="145"/>
      <c r="E20" s="142"/>
    </row>
    <row r="21" spans="1:5" ht="108.75">
      <c r="A21" s="211"/>
      <c r="B21" s="143" t="s">
        <v>229</v>
      </c>
      <c r="C21" s="146" t="s">
        <v>230</v>
      </c>
      <c r="D21" s="145"/>
      <c r="E21" s="142"/>
    </row>
    <row r="22" spans="1:5" ht="65.25">
      <c r="A22" s="142">
        <v>14</v>
      </c>
      <c r="B22" s="143" t="s">
        <v>231</v>
      </c>
      <c r="C22" s="148" t="s">
        <v>192</v>
      </c>
      <c r="D22" s="145"/>
      <c r="E22" s="142"/>
    </row>
    <row r="23" spans="1:5" ht="87">
      <c r="A23" s="142">
        <v>15</v>
      </c>
      <c r="B23" s="143" t="s">
        <v>232</v>
      </c>
      <c r="C23" s="146" t="s">
        <v>223</v>
      </c>
      <c r="D23" s="145"/>
      <c r="E23" s="142"/>
    </row>
    <row r="24" spans="1:5" ht="65.25">
      <c r="A24" s="142">
        <v>16</v>
      </c>
      <c r="B24" s="143" t="s">
        <v>233</v>
      </c>
      <c r="C24" s="147" t="s">
        <v>234</v>
      </c>
      <c r="D24" s="145"/>
      <c r="E24" s="142"/>
    </row>
    <row r="25" spans="1:5" ht="174">
      <c r="A25" s="142">
        <v>17</v>
      </c>
      <c r="B25" s="143" t="s">
        <v>235</v>
      </c>
      <c r="C25" s="146" t="s">
        <v>236</v>
      </c>
      <c r="D25" s="145"/>
      <c r="E25" s="142"/>
    </row>
    <row r="26" spans="1:5" ht="63" customHeight="1">
      <c r="A26" s="142">
        <v>18</v>
      </c>
      <c r="B26" s="143" t="s">
        <v>237</v>
      </c>
      <c r="C26" s="147" t="s">
        <v>238</v>
      </c>
      <c r="D26" s="145"/>
      <c r="E26" s="142"/>
    </row>
    <row r="27" spans="1:5" ht="43.5">
      <c r="A27" s="210">
        <v>9</v>
      </c>
      <c r="B27" s="143" t="s">
        <v>239</v>
      </c>
      <c r="C27" s="147" t="s">
        <v>240</v>
      </c>
      <c r="D27" s="145"/>
      <c r="E27" s="142"/>
    </row>
    <row r="28" spans="1:5" ht="43.5">
      <c r="A28" s="211"/>
      <c r="B28" s="143" t="s">
        <v>241</v>
      </c>
      <c r="C28" s="147" t="s">
        <v>242</v>
      </c>
      <c r="D28" s="145"/>
      <c r="E28" s="142"/>
    </row>
    <row r="29" spans="1:5" ht="108.75">
      <c r="A29" s="210">
        <v>20</v>
      </c>
      <c r="B29" s="143" t="s">
        <v>243</v>
      </c>
      <c r="C29" s="146" t="s">
        <v>244</v>
      </c>
      <c r="D29" s="145"/>
      <c r="E29" s="142"/>
    </row>
    <row r="30" spans="1:5" ht="65.25">
      <c r="A30" s="211"/>
      <c r="B30" s="143" t="s">
        <v>245</v>
      </c>
      <c r="C30" s="146" t="s">
        <v>193</v>
      </c>
      <c r="D30" s="145"/>
      <c r="E30" s="142"/>
    </row>
    <row r="31" spans="1:5" ht="130.5">
      <c r="A31" s="142">
        <v>21</v>
      </c>
      <c r="B31" s="143" t="s">
        <v>246</v>
      </c>
      <c r="C31" s="146" t="s">
        <v>247</v>
      </c>
      <c r="D31" s="145"/>
      <c r="E31" s="142"/>
    </row>
    <row r="32" spans="1:5" ht="217.5">
      <c r="A32" s="142">
        <v>22</v>
      </c>
      <c r="B32" s="143" t="s">
        <v>248</v>
      </c>
      <c r="C32" s="146" t="s">
        <v>249</v>
      </c>
      <c r="D32" s="145"/>
      <c r="E32" s="142"/>
    </row>
    <row r="33" spans="1:5" ht="174">
      <c r="A33" s="142">
        <v>23</v>
      </c>
      <c r="B33" s="143" t="s">
        <v>266</v>
      </c>
      <c r="C33" s="146" t="s">
        <v>267</v>
      </c>
      <c r="D33" s="145"/>
      <c r="E33" s="142"/>
    </row>
    <row r="34" ht="21">
      <c r="E34" s="149">
        <f>SUM(E4:E33)</f>
        <v>0</v>
      </c>
    </row>
  </sheetData>
  <sheetProtection/>
  <mergeCells count="13">
    <mergeCell ref="A1:E1"/>
    <mergeCell ref="A2:A3"/>
    <mergeCell ref="B2:B3"/>
    <mergeCell ref="C2:C3"/>
    <mergeCell ref="D2:E2"/>
    <mergeCell ref="A7:A8"/>
    <mergeCell ref="C7:C8"/>
    <mergeCell ref="A9:A10"/>
    <mergeCell ref="A12:A13"/>
    <mergeCell ref="A15:A16"/>
    <mergeCell ref="A20:A21"/>
    <mergeCell ref="A27:A28"/>
    <mergeCell ref="A29:A3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85" zoomScaleNormal="85" zoomScalePageLayoutView="0" workbookViewId="0" topLeftCell="A13">
      <selection activeCell="B15" sqref="B15"/>
    </sheetView>
  </sheetViews>
  <sheetFormatPr defaultColWidth="9.140625" defaultRowHeight="12.75"/>
  <cols>
    <col min="1" max="1" width="55.7109375" style="139" customWidth="1"/>
    <col min="2" max="2" width="43.421875" style="151" customWidth="1"/>
    <col min="3" max="3" width="11.28125" style="139" bestFit="1" customWidth="1"/>
    <col min="4" max="4" width="9.140625" style="151" customWidth="1"/>
    <col min="5" max="16384" width="9.140625" style="139" customWidth="1"/>
  </cols>
  <sheetData>
    <row r="1" spans="1:256" ht="23.25">
      <c r="A1" s="224" t="s">
        <v>194</v>
      </c>
      <c r="B1" s="224"/>
      <c r="C1" s="224"/>
      <c r="D1" s="224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256" ht="23.25">
      <c r="A2" s="225" t="s">
        <v>195</v>
      </c>
      <c r="B2" s="225"/>
      <c r="C2" s="225"/>
      <c r="D2" s="225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24">
      <c r="A3" s="226" t="s">
        <v>110</v>
      </c>
      <c r="B3" s="226"/>
      <c r="C3" s="226"/>
      <c r="D3" s="226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ht="21.75"/>
    <row r="5" spans="1:4" ht="21.75">
      <c r="A5" s="214" t="s">
        <v>103</v>
      </c>
      <c r="B5" s="219" t="s">
        <v>43</v>
      </c>
      <c r="C5" s="216" t="s">
        <v>189</v>
      </c>
      <c r="D5" s="216"/>
    </row>
    <row r="6" spans="1:4" ht="21.75">
      <c r="A6" s="214"/>
      <c r="B6" s="219"/>
      <c r="C6" s="140" t="s">
        <v>196</v>
      </c>
      <c r="D6" s="141" t="s">
        <v>191</v>
      </c>
    </row>
    <row r="7" spans="1:4" ht="130.5">
      <c r="A7" s="154" t="s">
        <v>251</v>
      </c>
      <c r="B7" s="146" t="s">
        <v>252</v>
      </c>
      <c r="C7" s="142"/>
      <c r="D7" s="142">
        <f>C7</f>
        <v>0</v>
      </c>
    </row>
    <row r="8" spans="1:4" ht="330.75" customHeight="1">
      <c r="A8" s="154" t="s">
        <v>255</v>
      </c>
      <c r="B8" s="146" t="s">
        <v>256</v>
      </c>
      <c r="C8" s="142"/>
      <c r="D8" s="142">
        <f>C8</f>
        <v>0</v>
      </c>
    </row>
    <row r="9" spans="1:4" ht="261">
      <c r="A9" s="154" t="s">
        <v>253</v>
      </c>
      <c r="B9" s="146" t="s">
        <v>268</v>
      </c>
      <c r="C9" s="142"/>
      <c r="D9" s="142">
        <f>IF(C9&gt;=4.37,4,((C9*4)/4.37))</f>
        <v>0</v>
      </c>
    </row>
    <row r="10" spans="1:4" ht="84">
      <c r="A10" s="154" t="s">
        <v>257</v>
      </c>
      <c r="B10" s="146" t="s">
        <v>269</v>
      </c>
      <c r="C10" s="142"/>
      <c r="D10" s="142">
        <f>IF(C10&gt;=4.51,4,((C10*4)/4.51))</f>
        <v>0</v>
      </c>
    </row>
    <row r="11" spans="1:4" ht="63">
      <c r="A11" s="159" t="s">
        <v>258</v>
      </c>
      <c r="B11" s="146" t="s">
        <v>270</v>
      </c>
      <c r="C11" s="146"/>
      <c r="D11" s="142">
        <f>IF(C11&gt;=4.51,4,((C11*4)/4.51))</f>
        <v>0</v>
      </c>
    </row>
    <row r="12" spans="1:4" ht="140.25" customHeight="1">
      <c r="A12" s="221" t="s">
        <v>259</v>
      </c>
      <c r="B12" s="155" t="s">
        <v>254</v>
      </c>
      <c r="C12" s="141"/>
      <c r="D12" s="293">
        <f>IF(C12&lt;=15,2.5,IF(C12&gt;45,0,(45-C12)*0.083333))</f>
        <v>2.5</v>
      </c>
    </row>
    <row r="13" spans="1:4" ht="63">
      <c r="A13" s="222"/>
      <c r="B13" s="143" t="s">
        <v>260</v>
      </c>
      <c r="C13" s="142"/>
      <c r="D13" s="142" t="str">
        <f>IF(C13=0,"1",IF(C13&gt;=1,"0"))</f>
        <v>1</v>
      </c>
    </row>
    <row r="14" spans="1:4" ht="63">
      <c r="A14" s="223"/>
      <c r="B14" s="143" t="s">
        <v>261</v>
      </c>
      <c r="C14" s="142"/>
      <c r="D14" s="142" t="str">
        <f>IF(C14=0,"0.5",IF(C14&gt;=1,"0"))</f>
        <v>0.5</v>
      </c>
    </row>
    <row r="15" spans="1:4" ht="159">
      <c r="A15" s="156" t="s">
        <v>262</v>
      </c>
      <c r="B15" s="143" t="s">
        <v>263</v>
      </c>
      <c r="C15" s="142"/>
      <c r="D15" s="142">
        <f>C15</f>
        <v>0</v>
      </c>
    </row>
    <row r="16" spans="1:4" ht="182.25">
      <c r="A16" s="156" t="s">
        <v>264</v>
      </c>
      <c r="B16" s="143" t="s">
        <v>265</v>
      </c>
      <c r="C16" s="142"/>
      <c r="D16" s="142">
        <f>C16</f>
        <v>0</v>
      </c>
    </row>
    <row r="17" spans="1:256" ht="21">
      <c r="A17" s="220" t="s">
        <v>197</v>
      </c>
      <c r="B17" s="220"/>
      <c r="C17" s="220"/>
      <c r="D17" s="157">
        <f>D7+D8+D9+D10+D11+D13+D12+D14+D15+D16</f>
        <v>4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</row>
  </sheetData>
  <sheetProtection/>
  <mergeCells count="8">
    <mergeCell ref="A5:A6"/>
    <mergeCell ref="B5:B6"/>
    <mergeCell ref="C5:D5"/>
    <mergeCell ref="A17:C17"/>
    <mergeCell ref="A12:A14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111</v>
      </c>
    </row>
    <row r="2" ht="23.25">
      <c r="A2" s="3"/>
    </row>
    <row r="3" spans="1:8" ht="23.25">
      <c r="A3" s="40"/>
      <c r="B3" s="41"/>
      <c r="C3" s="41"/>
      <c r="D3" s="41"/>
      <c r="E3" s="41"/>
      <c r="F3" s="41"/>
      <c r="G3" s="41"/>
      <c r="H3" s="42"/>
    </row>
    <row r="4" spans="1:8" ht="24">
      <c r="A4" s="290" t="s">
        <v>7</v>
      </c>
      <c r="B4" s="291"/>
      <c r="C4" s="291"/>
      <c r="D4" s="291"/>
      <c r="E4" s="291"/>
      <c r="F4" s="291"/>
      <c r="G4" s="291"/>
      <c r="H4" s="292"/>
    </row>
    <row r="5" spans="1:8" ht="24">
      <c r="A5" s="290" t="s">
        <v>8</v>
      </c>
      <c r="B5" s="291"/>
      <c r="C5" s="291"/>
      <c r="D5" s="291"/>
      <c r="E5" s="291"/>
      <c r="F5" s="291"/>
      <c r="G5" s="291"/>
      <c r="H5" s="292"/>
    </row>
    <row r="6" spans="1:8" ht="30">
      <c r="A6" s="43"/>
      <c r="B6" s="22"/>
      <c r="C6" s="22"/>
      <c r="D6" s="22"/>
      <c r="E6" s="22"/>
      <c r="F6" s="22"/>
      <c r="G6" s="22"/>
      <c r="H6" s="23"/>
    </row>
    <row r="7" spans="1:8" ht="30">
      <c r="A7" s="43"/>
      <c r="B7" s="22"/>
      <c r="C7" s="22"/>
      <c r="D7" s="22"/>
      <c r="E7" s="22"/>
      <c r="F7" s="22"/>
      <c r="G7" s="22"/>
      <c r="H7" s="23"/>
    </row>
    <row r="8" spans="1:8" ht="24">
      <c r="A8" s="235" t="s">
        <v>174</v>
      </c>
      <c r="B8" s="230"/>
      <c r="C8" s="230"/>
      <c r="D8" s="230"/>
      <c r="E8" s="230"/>
      <c r="F8" s="230"/>
      <c r="G8" s="230"/>
      <c r="H8" s="236"/>
    </row>
    <row r="9" spans="1:8" ht="24">
      <c r="A9" s="119"/>
      <c r="B9" s="14"/>
      <c r="C9" s="233" t="s">
        <v>250</v>
      </c>
      <c r="D9" s="233"/>
      <c r="E9" s="233"/>
      <c r="F9" s="14"/>
      <c r="G9" s="14"/>
      <c r="H9" s="120"/>
    </row>
    <row r="10" spans="1:8" ht="24">
      <c r="A10" s="232" t="s">
        <v>96</v>
      </c>
      <c r="B10" s="233"/>
      <c r="C10" s="233"/>
      <c r="D10" s="233"/>
      <c r="E10" s="233"/>
      <c r="F10" s="233"/>
      <c r="G10" s="233"/>
      <c r="H10" s="234"/>
    </row>
    <row r="11" spans="1:8" ht="24">
      <c r="A11" s="44"/>
      <c r="B11" s="22"/>
      <c r="C11" s="22"/>
      <c r="D11" s="22"/>
      <c r="E11" s="22"/>
      <c r="F11" s="22"/>
      <c r="G11" s="22"/>
      <c r="H11" s="23"/>
    </row>
    <row r="12" spans="1:8" ht="24">
      <c r="A12" s="44"/>
      <c r="B12" s="22"/>
      <c r="C12" s="22"/>
      <c r="D12" s="22"/>
      <c r="E12" s="22"/>
      <c r="F12" s="22"/>
      <c r="G12" s="22"/>
      <c r="H12" s="23"/>
    </row>
    <row r="13" spans="1:8" ht="24">
      <c r="A13" s="44"/>
      <c r="B13" s="22"/>
      <c r="C13" s="22"/>
      <c r="D13" s="22"/>
      <c r="E13" s="22"/>
      <c r="F13" s="22"/>
      <c r="G13" s="22"/>
      <c r="H13" s="23"/>
    </row>
    <row r="14" spans="1:8" ht="24">
      <c r="A14" s="235" t="s">
        <v>175</v>
      </c>
      <c r="B14" s="230"/>
      <c r="C14" s="230"/>
      <c r="D14" s="230"/>
      <c r="E14" s="230"/>
      <c r="F14" s="230"/>
      <c r="G14" s="230"/>
      <c r="H14" s="236"/>
    </row>
    <row r="15" spans="1:8" ht="24">
      <c r="A15" s="122"/>
      <c r="B15" s="121"/>
      <c r="C15" s="233" t="s">
        <v>176</v>
      </c>
      <c r="D15" s="233"/>
      <c r="E15" s="233"/>
      <c r="F15" s="121"/>
      <c r="G15" s="121"/>
      <c r="H15" s="123"/>
    </row>
    <row r="16" spans="1:8" ht="24">
      <c r="A16" s="232" t="s">
        <v>96</v>
      </c>
      <c r="B16" s="233"/>
      <c r="C16" s="233"/>
      <c r="D16" s="233"/>
      <c r="E16" s="233"/>
      <c r="F16" s="233"/>
      <c r="G16" s="233"/>
      <c r="H16" s="234"/>
    </row>
    <row r="17" spans="1:8" ht="24">
      <c r="A17" s="44"/>
      <c r="B17" s="22"/>
      <c r="C17" s="22"/>
      <c r="D17" s="22"/>
      <c r="E17" s="22"/>
      <c r="F17" s="22"/>
      <c r="G17" s="22"/>
      <c r="H17" s="23"/>
    </row>
    <row r="18" spans="1:8" ht="30">
      <c r="A18" s="45"/>
      <c r="B18" s="22"/>
      <c r="C18" s="22"/>
      <c r="D18" s="22"/>
      <c r="E18" s="22"/>
      <c r="F18" s="22"/>
      <c r="G18" s="22"/>
      <c r="H18" s="23"/>
    </row>
    <row r="19" spans="1:8" ht="30">
      <c r="A19" s="45"/>
      <c r="B19" s="22"/>
      <c r="C19" s="22"/>
      <c r="D19" s="22"/>
      <c r="E19" s="22"/>
      <c r="F19" s="22"/>
      <c r="G19" s="22"/>
      <c r="H19" s="23"/>
    </row>
    <row r="20" spans="1:8" ht="24">
      <c r="A20" s="46"/>
      <c r="B20" s="22"/>
      <c r="C20" s="22"/>
      <c r="D20" s="22"/>
      <c r="E20" s="22"/>
      <c r="F20" s="22"/>
      <c r="G20" s="22"/>
      <c r="H20" s="23"/>
    </row>
    <row r="21" spans="1:8" ht="24">
      <c r="A21" s="46"/>
      <c r="B21" s="22"/>
      <c r="C21" s="22"/>
      <c r="D21" s="22"/>
      <c r="E21" s="22"/>
      <c r="F21" s="22"/>
      <c r="G21" s="22"/>
      <c r="H21" s="23"/>
    </row>
    <row r="22" spans="1:8" ht="24">
      <c r="A22" s="46"/>
      <c r="B22" s="22"/>
      <c r="C22" s="22"/>
      <c r="D22" s="22"/>
      <c r="E22" s="22"/>
      <c r="F22" s="22"/>
      <c r="G22" s="22"/>
      <c r="H22" s="23"/>
    </row>
    <row r="23" spans="1:8" ht="24">
      <c r="A23" s="232" t="s">
        <v>97</v>
      </c>
      <c r="B23" s="233"/>
      <c r="C23" s="233"/>
      <c r="D23" s="233"/>
      <c r="E23" s="233"/>
      <c r="F23" s="233"/>
      <c r="G23" s="233"/>
      <c r="H23" s="234"/>
    </row>
    <row r="24" spans="1:8" ht="24">
      <c r="A24" s="232" t="s">
        <v>98</v>
      </c>
      <c r="B24" s="233"/>
      <c r="C24" s="233"/>
      <c r="D24" s="233"/>
      <c r="E24" s="233"/>
      <c r="F24" s="233"/>
      <c r="G24" s="233"/>
      <c r="H24" s="234"/>
    </row>
    <row r="25" spans="1:8" ht="24">
      <c r="A25" s="46"/>
      <c r="B25" s="22"/>
      <c r="C25" s="22"/>
      <c r="D25" s="22"/>
      <c r="E25" s="22"/>
      <c r="F25" s="22"/>
      <c r="G25" s="22"/>
      <c r="H25" s="23"/>
    </row>
    <row r="26" spans="1:8" ht="24">
      <c r="A26" s="47"/>
      <c r="B26" s="26"/>
      <c r="C26" s="26"/>
      <c r="D26" s="26"/>
      <c r="E26" s="26"/>
      <c r="F26" s="26"/>
      <c r="G26" s="26"/>
      <c r="H26" s="27"/>
    </row>
    <row r="27" spans="1:8" ht="24">
      <c r="A27" s="39"/>
      <c r="B27" s="22"/>
      <c r="C27" s="22"/>
      <c r="D27" s="22"/>
      <c r="E27" s="22"/>
      <c r="F27" s="22"/>
      <c r="G27" s="22"/>
      <c r="H27" s="22"/>
    </row>
    <row r="28" spans="1:8" ht="24">
      <c r="A28" s="39"/>
      <c r="B28" s="22"/>
      <c r="C28" s="22"/>
      <c r="D28" s="22"/>
      <c r="E28" s="22"/>
      <c r="F28" s="22"/>
      <c r="G28" s="22"/>
      <c r="H28" s="22"/>
    </row>
    <row r="29" spans="1:8" ht="24">
      <c r="A29" s="39"/>
      <c r="B29" s="22"/>
      <c r="C29" s="22"/>
      <c r="D29" s="22"/>
      <c r="E29" s="22"/>
      <c r="F29" s="22"/>
      <c r="G29" s="22"/>
      <c r="H29" s="22"/>
    </row>
    <row r="30" ht="23.25">
      <c r="A30" s="3" t="s">
        <v>112</v>
      </c>
    </row>
    <row r="31" ht="29.25" customHeight="1">
      <c r="A31" s="11" t="s">
        <v>9</v>
      </c>
    </row>
    <row r="32" spans="1:2" ht="28.5" customHeight="1">
      <c r="A32" s="11" t="s">
        <v>10</v>
      </c>
      <c r="B32" s="11" t="s">
        <v>172</v>
      </c>
    </row>
    <row r="33" spans="2:3" ht="24">
      <c r="B33" s="11" t="s">
        <v>11</v>
      </c>
      <c r="C33" s="11" t="s">
        <v>99</v>
      </c>
    </row>
    <row r="34" spans="1:2" ht="27" customHeight="1">
      <c r="A34" s="11" t="s">
        <v>173</v>
      </c>
      <c r="B34" s="48"/>
    </row>
    <row r="35" spans="1:8" ht="12.75" customHeight="1">
      <c r="A35" s="273" t="s">
        <v>12</v>
      </c>
      <c r="B35" s="274"/>
      <c r="C35" s="275"/>
      <c r="D35" s="243" t="s">
        <v>13</v>
      </c>
      <c r="E35" s="244"/>
      <c r="F35" s="245"/>
      <c r="G35" s="283" t="s">
        <v>14</v>
      </c>
      <c r="H35" s="284"/>
    </row>
    <row r="36" spans="1:8" ht="13.5" customHeight="1">
      <c r="A36" s="276"/>
      <c r="B36" s="277"/>
      <c r="C36" s="278"/>
      <c r="D36" s="241"/>
      <c r="E36" s="282"/>
      <c r="F36" s="242"/>
      <c r="G36" s="285"/>
      <c r="H36" s="286"/>
    </row>
    <row r="37" spans="1:8" ht="24" customHeight="1">
      <c r="A37" s="279"/>
      <c r="B37" s="280"/>
      <c r="C37" s="281"/>
      <c r="D37" s="289" t="s">
        <v>26</v>
      </c>
      <c r="E37" s="289"/>
      <c r="F37" s="49" t="s">
        <v>15</v>
      </c>
      <c r="G37" s="287"/>
      <c r="H37" s="288"/>
    </row>
    <row r="38" spans="1:8" ht="24" customHeight="1">
      <c r="A38" s="270" t="s">
        <v>16</v>
      </c>
      <c r="B38" s="271"/>
      <c r="C38" s="272"/>
      <c r="D38" s="268"/>
      <c r="E38" s="269"/>
      <c r="F38" s="50"/>
      <c r="G38" s="51"/>
      <c r="H38" s="52"/>
    </row>
    <row r="39" spans="1:8" ht="24" customHeight="1">
      <c r="A39" s="267" t="s">
        <v>17</v>
      </c>
      <c r="B39" s="267"/>
      <c r="C39" s="267"/>
      <c r="D39" s="268"/>
      <c r="E39" s="269"/>
      <c r="F39" s="50"/>
      <c r="G39" s="51"/>
      <c r="H39" s="52"/>
    </row>
    <row r="40" spans="1:8" ht="24" customHeight="1">
      <c r="A40" s="267" t="s">
        <v>18</v>
      </c>
      <c r="B40" s="267"/>
      <c r="C40" s="267"/>
      <c r="D40" s="268"/>
      <c r="E40" s="269"/>
      <c r="F40" s="50"/>
      <c r="G40" s="51"/>
      <c r="H40" s="52"/>
    </row>
    <row r="41" spans="1:8" ht="24" customHeight="1">
      <c r="A41" s="267" t="s">
        <v>19</v>
      </c>
      <c r="B41" s="267"/>
      <c r="C41" s="267"/>
      <c r="D41" s="268"/>
      <c r="E41" s="269"/>
      <c r="F41" s="50"/>
      <c r="G41" s="51"/>
      <c r="H41" s="52"/>
    </row>
    <row r="42" spans="1:8" ht="24" customHeight="1">
      <c r="A42" s="267" t="s">
        <v>20</v>
      </c>
      <c r="B42" s="267"/>
      <c r="C42" s="267"/>
      <c r="D42" s="268"/>
      <c r="E42" s="269"/>
      <c r="F42" s="50"/>
      <c r="G42" s="51"/>
      <c r="H42" s="52"/>
    </row>
    <row r="43" spans="1:8" ht="24" customHeight="1">
      <c r="A43" s="267" t="s">
        <v>21</v>
      </c>
      <c r="B43" s="267"/>
      <c r="C43" s="267"/>
      <c r="D43" s="268"/>
      <c r="E43" s="269"/>
      <c r="F43" s="50"/>
      <c r="G43" s="51"/>
      <c r="H43" s="52"/>
    </row>
    <row r="44" spans="1:8" ht="24" customHeight="1">
      <c r="A44" s="267" t="s">
        <v>22</v>
      </c>
      <c r="B44" s="267"/>
      <c r="C44" s="267"/>
      <c r="D44" s="268"/>
      <c r="E44" s="269"/>
      <c r="F44" s="50"/>
      <c r="G44" s="51"/>
      <c r="H44" s="52"/>
    </row>
    <row r="45" spans="1:8" ht="24" customHeight="1">
      <c r="A45" s="64"/>
      <c r="B45" s="64"/>
      <c r="C45" s="64"/>
      <c r="D45" s="14"/>
      <c r="E45" s="14"/>
      <c r="F45" s="13"/>
      <c r="G45" s="13"/>
      <c r="H45" s="13"/>
    </row>
    <row r="46" spans="1:8" ht="24" customHeight="1">
      <c r="A46" s="64"/>
      <c r="B46" s="64"/>
      <c r="C46" s="64"/>
      <c r="D46" s="14"/>
      <c r="E46" s="14"/>
      <c r="F46" s="13"/>
      <c r="G46" s="13"/>
      <c r="H46" s="13"/>
    </row>
    <row r="47" spans="1:8" ht="24" customHeight="1">
      <c r="A47" s="64"/>
      <c r="B47" s="64"/>
      <c r="C47" s="64"/>
      <c r="D47" s="14"/>
      <c r="E47" s="14"/>
      <c r="F47" s="13"/>
      <c r="G47" s="13"/>
      <c r="H47" s="13"/>
    </row>
    <row r="48" spans="1:8" ht="24" customHeight="1">
      <c r="A48" s="64"/>
      <c r="B48" s="64"/>
      <c r="C48" s="99" t="s">
        <v>146</v>
      </c>
      <c r="D48" s="233"/>
      <c r="E48" s="233"/>
      <c r="F48" s="233"/>
      <c r="G48" s="99" t="s">
        <v>147</v>
      </c>
      <c r="H48" s="99"/>
    </row>
    <row r="49" spans="1:8" s="66" customFormat="1" ht="30" customHeight="1">
      <c r="A49" s="65"/>
      <c r="B49" s="65"/>
      <c r="C49" s="260" t="s">
        <v>102</v>
      </c>
      <c r="D49" s="260"/>
      <c r="E49" s="260"/>
      <c r="F49" s="260"/>
      <c r="G49" s="260"/>
      <c r="H49" s="260"/>
    </row>
    <row r="50" spans="1:8" ht="24" customHeight="1">
      <c r="A50" s="64"/>
      <c r="B50" s="64"/>
      <c r="C50" s="64"/>
      <c r="D50" s="64"/>
      <c r="E50" s="64"/>
      <c r="F50" s="64"/>
      <c r="G50" s="64"/>
      <c r="H50" s="64"/>
    </row>
    <row r="51" spans="1:8" ht="24" customHeight="1">
      <c r="A51" s="64"/>
      <c r="B51" s="64"/>
      <c r="C51" s="64"/>
      <c r="D51" s="64"/>
      <c r="E51" s="64"/>
      <c r="F51" s="64"/>
      <c r="G51" s="64"/>
      <c r="H51" s="64"/>
    </row>
    <row r="52" spans="1:8" ht="24" customHeight="1">
      <c r="A52" s="64"/>
      <c r="B52" s="64"/>
      <c r="C52" s="64"/>
      <c r="D52" s="64"/>
      <c r="E52" s="64"/>
      <c r="F52" s="64"/>
      <c r="G52" s="64"/>
      <c r="H52" s="64"/>
    </row>
    <row r="53" spans="1:8" ht="24" customHeight="1">
      <c r="A53" s="64"/>
      <c r="B53" s="64"/>
      <c r="C53" s="64"/>
      <c r="D53" s="64"/>
      <c r="E53" s="64"/>
      <c r="F53" s="64"/>
      <c r="G53" s="64"/>
      <c r="H53" s="64"/>
    </row>
    <row r="54" spans="1:8" ht="24" customHeight="1">
      <c r="A54" s="64"/>
      <c r="B54" s="64"/>
      <c r="C54" s="64"/>
      <c r="D54" s="64"/>
      <c r="E54" s="64"/>
      <c r="F54" s="64"/>
      <c r="G54" s="64"/>
      <c r="H54" s="64"/>
    </row>
    <row r="55" spans="1:8" ht="24" customHeight="1">
      <c r="A55" s="64"/>
      <c r="B55" s="64"/>
      <c r="C55" s="64"/>
      <c r="D55" s="64"/>
      <c r="E55" s="64"/>
      <c r="F55" s="64"/>
      <c r="G55" s="64"/>
      <c r="H55" s="64"/>
    </row>
    <row r="56" spans="1:8" ht="24" customHeight="1">
      <c r="A56" s="64"/>
      <c r="B56" s="64"/>
      <c r="C56" s="64"/>
      <c r="D56" s="64"/>
      <c r="E56" s="64"/>
      <c r="F56" s="64"/>
      <c r="G56" s="64"/>
      <c r="H56" s="64"/>
    </row>
    <row r="57" spans="1:8" ht="24" customHeight="1">
      <c r="A57" s="64"/>
      <c r="B57" s="64"/>
      <c r="C57" s="64"/>
      <c r="D57" s="64"/>
      <c r="E57" s="64"/>
      <c r="F57" s="64"/>
      <c r="G57" s="64"/>
      <c r="H57" s="64"/>
    </row>
    <row r="61" ht="23.25">
      <c r="A61" s="12" t="s">
        <v>113</v>
      </c>
    </row>
    <row r="62" ht="5.25" customHeight="1"/>
    <row r="63" spans="1:8" ht="12.75" customHeight="1">
      <c r="A63" s="261" t="s">
        <v>23</v>
      </c>
      <c r="B63" s="262"/>
      <c r="C63" s="262"/>
      <c r="D63" s="263"/>
      <c r="E63" s="243" t="s">
        <v>27</v>
      </c>
      <c r="F63" s="245"/>
      <c r="G63" s="243" t="s">
        <v>6</v>
      </c>
      <c r="H63" s="245"/>
    </row>
    <row r="64" spans="1:8" ht="12.75" customHeight="1">
      <c r="A64" s="264"/>
      <c r="B64" s="265"/>
      <c r="C64" s="265"/>
      <c r="D64" s="266"/>
      <c r="E64" s="241"/>
      <c r="F64" s="242"/>
      <c r="G64" s="241"/>
      <c r="H64" s="242"/>
    </row>
    <row r="65" spans="1:8" s="69" customFormat="1" ht="21.75" customHeight="1">
      <c r="A65" s="249" t="s">
        <v>63</v>
      </c>
      <c r="B65" s="250"/>
      <c r="C65" s="250"/>
      <c r="D65" s="68"/>
      <c r="E65" s="247">
        <v>30</v>
      </c>
      <c r="F65" s="248"/>
      <c r="G65" s="254"/>
      <c r="H65" s="254"/>
    </row>
    <row r="66" spans="1:8" s="69" customFormat="1" ht="24">
      <c r="A66" s="249" t="s">
        <v>136</v>
      </c>
      <c r="B66" s="250"/>
      <c r="C66" s="250"/>
      <c r="D66" s="251"/>
      <c r="E66" s="247">
        <v>40</v>
      </c>
      <c r="F66" s="248"/>
      <c r="G66" s="254"/>
      <c r="H66" s="254"/>
    </row>
    <row r="67" spans="1:8" s="69" customFormat="1" ht="45.75" customHeight="1">
      <c r="A67" s="249" t="s">
        <v>135</v>
      </c>
      <c r="B67" s="250"/>
      <c r="C67" s="250"/>
      <c r="D67" s="251"/>
      <c r="E67" s="247">
        <v>30</v>
      </c>
      <c r="F67" s="248"/>
      <c r="G67" s="252"/>
      <c r="H67" s="253"/>
    </row>
    <row r="68" spans="1:8" ht="24">
      <c r="A68" s="255" t="s">
        <v>24</v>
      </c>
      <c r="B68" s="256"/>
      <c r="C68" s="256"/>
      <c r="D68" s="257"/>
      <c r="E68" s="258">
        <v>100</v>
      </c>
      <c r="F68" s="259"/>
      <c r="G68" s="246"/>
      <c r="H68" s="246"/>
    </row>
    <row r="69" ht="9" customHeight="1"/>
    <row r="70" spans="1:3" ht="23.25">
      <c r="A70" s="237" t="s">
        <v>25</v>
      </c>
      <c r="B70" s="237"/>
      <c r="C70" s="237"/>
    </row>
    <row r="71" spans="1:3" ht="24">
      <c r="A71" s="4" t="s">
        <v>84</v>
      </c>
      <c r="B71" s="4"/>
      <c r="C71" s="11" t="s">
        <v>64</v>
      </c>
    </row>
    <row r="72" spans="1:4" ht="24">
      <c r="A72" s="4" t="s">
        <v>81</v>
      </c>
      <c r="C72" s="11" t="s">
        <v>65</v>
      </c>
      <c r="D72" s="53"/>
    </row>
    <row r="73" spans="1:3" ht="24">
      <c r="A73" s="4" t="s">
        <v>85</v>
      </c>
      <c r="C73" s="11" t="s">
        <v>66</v>
      </c>
    </row>
    <row r="74" spans="1:3" ht="24">
      <c r="A74" s="4" t="s">
        <v>86</v>
      </c>
      <c r="C74" s="11" t="s">
        <v>67</v>
      </c>
    </row>
    <row r="75" spans="1:3" ht="24">
      <c r="A75" s="4" t="s">
        <v>87</v>
      </c>
      <c r="C75" s="11" t="s">
        <v>68</v>
      </c>
    </row>
    <row r="76" spans="1:5" ht="32.25" customHeight="1">
      <c r="A76" s="231" t="s">
        <v>80</v>
      </c>
      <c r="B76" s="231"/>
      <c r="C76" s="231"/>
      <c r="D76" s="231"/>
      <c r="E76" s="231"/>
    </row>
    <row r="77" spans="2:7" ht="24">
      <c r="B77" s="54" t="s">
        <v>82</v>
      </c>
      <c r="C77" s="41"/>
      <c r="D77" s="41"/>
      <c r="E77" s="41"/>
      <c r="F77" s="41"/>
      <c r="G77" s="42"/>
    </row>
    <row r="78" spans="2:7" ht="24">
      <c r="B78" s="238" t="s">
        <v>83</v>
      </c>
      <c r="C78" s="239"/>
      <c r="D78" s="239"/>
      <c r="E78" s="239"/>
      <c r="F78" s="239"/>
      <c r="G78" s="240"/>
    </row>
    <row r="80" ht="24">
      <c r="A80" s="3" t="s">
        <v>114</v>
      </c>
    </row>
    <row r="82" spans="1:8" ht="24">
      <c r="A82" s="54" t="s">
        <v>28</v>
      </c>
      <c r="B82" s="41"/>
      <c r="C82" s="41"/>
      <c r="D82" s="41"/>
      <c r="E82" s="41"/>
      <c r="F82" s="41"/>
      <c r="G82" s="41"/>
      <c r="H82" s="42"/>
    </row>
    <row r="83" spans="1:8" ht="24">
      <c r="A83" s="44" t="s">
        <v>69</v>
      </c>
      <c r="B83" s="22"/>
      <c r="C83" s="22"/>
      <c r="D83" s="22"/>
      <c r="E83" s="22"/>
      <c r="F83" s="22"/>
      <c r="G83" s="22"/>
      <c r="H83" s="23"/>
    </row>
    <row r="84" spans="1:8" ht="24" customHeight="1">
      <c r="A84" s="44" t="s">
        <v>89</v>
      </c>
      <c r="B84" s="13"/>
      <c r="C84" s="13"/>
      <c r="D84" s="13"/>
      <c r="E84" s="13"/>
      <c r="F84" s="13"/>
      <c r="G84" s="13"/>
      <c r="H84" s="63"/>
    </row>
    <row r="85" spans="1:8" ht="24" customHeight="1">
      <c r="A85" s="44" t="s">
        <v>88</v>
      </c>
      <c r="B85" s="13"/>
      <c r="C85" s="13"/>
      <c r="D85" s="13"/>
      <c r="E85" s="13"/>
      <c r="F85" s="13"/>
      <c r="G85" s="13"/>
      <c r="H85" s="63"/>
    </row>
    <row r="86" spans="1:8" ht="24" customHeight="1">
      <c r="A86" s="44" t="s">
        <v>88</v>
      </c>
      <c r="B86" s="13"/>
      <c r="C86" s="13"/>
      <c r="D86" s="13"/>
      <c r="E86" s="13"/>
      <c r="F86" s="13"/>
      <c r="G86" s="13"/>
      <c r="H86" s="63"/>
    </row>
    <row r="87" spans="1:8" ht="15" hidden="1">
      <c r="A87" s="55"/>
      <c r="B87" s="22"/>
      <c r="C87" s="22"/>
      <c r="D87" s="22"/>
      <c r="E87" s="22"/>
      <c r="F87" s="22"/>
      <c r="G87" s="22"/>
      <c r="H87" s="23"/>
    </row>
    <row r="88" spans="1:8" ht="24">
      <c r="A88" s="44" t="s">
        <v>70</v>
      </c>
      <c r="B88" s="22"/>
      <c r="C88" s="22"/>
      <c r="D88" s="22"/>
      <c r="E88" s="22"/>
      <c r="F88" s="22"/>
      <c r="G88" s="22"/>
      <c r="H88" s="23"/>
    </row>
    <row r="89" spans="1:8" ht="24" customHeight="1">
      <c r="A89" s="44" t="s">
        <v>89</v>
      </c>
      <c r="B89" s="13"/>
      <c r="C89" s="13"/>
      <c r="D89" s="13"/>
      <c r="E89" s="13"/>
      <c r="F89" s="13"/>
      <c r="G89" s="13"/>
      <c r="H89" s="63"/>
    </row>
    <row r="90" spans="1:8" ht="24" customHeight="1">
      <c r="A90" s="44" t="s">
        <v>88</v>
      </c>
      <c r="B90" s="13"/>
      <c r="C90" s="13"/>
      <c r="D90" s="13"/>
      <c r="E90" s="13"/>
      <c r="F90" s="13"/>
      <c r="G90" s="13"/>
      <c r="H90" s="63"/>
    </row>
    <row r="91" spans="1:8" ht="24" customHeight="1">
      <c r="A91" s="44" t="s">
        <v>88</v>
      </c>
      <c r="B91" s="13"/>
      <c r="C91" s="13"/>
      <c r="D91" s="13"/>
      <c r="E91" s="13"/>
      <c r="F91" s="13"/>
      <c r="G91" s="13"/>
      <c r="H91" s="63"/>
    </row>
    <row r="92" spans="1:8" ht="24" customHeight="1">
      <c r="A92" s="44" t="s">
        <v>88</v>
      </c>
      <c r="B92" s="13"/>
      <c r="C92" s="13"/>
      <c r="D92" s="13"/>
      <c r="E92" s="13"/>
      <c r="F92" s="13"/>
      <c r="G92" s="13"/>
      <c r="H92" s="63"/>
    </row>
    <row r="93" spans="1:8" ht="15">
      <c r="A93" s="25"/>
      <c r="B93" s="26"/>
      <c r="C93" s="26"/>
      <c r="D93" s="26"/>
      <c r="E93" s="26"/>
      <c r="F93" s="26"/>
      <c r="G93" s="26"/>
      <c r="H93" s="27"/>
    </row>
    <row r="94" spans="1:6" ht="24">
      <c r="A94" s="237" t="s">
        <v>115</v>
      </c>
      <c r="B94" s="237"/>
      <c r="C94" s="237"/>
      <c r="D94" s="237"/>
      <c r="E94" s="237"/>
      <c r="F94" s="237"/>
    </row>
    <row r="96" spans="1:8" s="11" customFormat="1" ht="24">
      <c r="A96" s="56" t="s">
        <v>29</v>
      </c>
      <c r="B96" s="57"/>
      <c r="C96" s="243" t="s">
        <v>31</v>
      </c>
      <c r="D96" s="244"/>
      <c r="E96" s="244"/>
      <c r="F96" s="245"/>
      <c r="G96" s="40" t="s">
        <v>32</v>
      </c>
      <c r="H96" s="58"/>
    </row>
    <row r="97" spans="1:8" s="11" customFormat="1" ht="24">
      <c r="A97" s="241" t="s">
        <v>30</v>
      </c>
      <c r="B97" s="242"/>
      <c r="C97" s="59"/>
      <c r="D97" s="60"/>
      <c r="E97" s="60"/>
      <c r="F97" s="61"/>
      <c r="G97" s="241" t="s">
        <v>33</v>
      </c>
      <c r="H97" s="242"/>
    </row>
    <row r="98" spans="1:8" ht="21" customHeight="1">
      <c r="A98" s="227"/>
      <c r="B98" s="229"/>
      <c r="C98" s="227"/>
      <c r="D98" s="228"/>
      <c r="E98" s="228"/>
      <c r="F98" s="229"/>
      <c r="G98" s="227"/>
      <c r="H98" s="229"/>
    </row>
    <row r="99" spans="1:8" ht="21" customHeight="1">
      <c r="A99" s="227"/>
      <c r="B99" s="229"/>
      <c r="C99" s="227"/>
      <c r="D99" s="228"/>
      <c r="E99" s="228"/>
      <c r="F99" s="229"/>
      <c r="G99" s="227"/>
      <c r="H99" s="229"/>
    </row>
    <row r="100" spans="1:8" ht="21" customHeight="1">
      <c r="A100" s="227"/>
      <c r="B100" s="229"/>
      <c r="C100" s="227"/>
      <c r="D100" s="228"/>
      <c r="E100" s="228"/>
      <c r="F100" s="229"/>
      <c r="G100" s="227"/>
      <c r="H100" s="229"/>
    </row>
    <row r="101" spans="1:8" ht="21" customHeight="1">
      <c r="A101" s="227"/>
      <c r="B101" s="229"/>
      <c r="C101" s="227"/>
      <c r="D101" s="228"/>
      <c r="E101" s="228"/>
      <c r="F101" s="229"/>
      <c r="G101" s="227"/>
      <c r="H101" s="229"/>
    </row>
    <row r="102" spans="1:8" ht="21" customHeight="1">
      <c r="A102" s="227"/>
      <c r="B102" s="229"/>
      <c r="C102" s="227"/>
      <c r="D102" s="228"/>
      <c r="E102" s="228"/>
      <c r="F102" s="229"/>
      <c r="G102" s="227"/>
      <c r="H102" s="229"/>
    </row>
    <row r="104" spans="1:6" ht="24">
      <c r="A104" s="231" t="s">
        <v>116</v>
      </c>
      <c r="B104" s="231"/>
      <c r="C104" s="231"/>
      <c r="D104" s="231"/>
      <c r="E104" s="231"/>
      <c r="F104" s="231"/>
    </row>
    <row r="106" spans="1:8" ht="23.25">
      <c r="A106" s="40" t="s">
        <v>34</v>
      </c>
      <c r="B106" s="41"/>
      <c r="C106" s="41"/>
      <c r="D106" s="41"/>
      <c r="E106" s="41"/>
      <c r="F106" s="62"/>
      <c r="G106" s="41"/>
      <c r="H106" s="42"/>
    </row>
    <row r="107" spans="1:8" ht="24">
      <c r="A107" s="44" t="s">
        <v>90</v>
      </c>
      <c r="B107" s="22"/>
      <c r="C107" s="22"/>
      <c r="D107" s="22"/>
      <c r="E107" s="22"/>
      <c r="F107" s="44" t="s">
        <v>39</v>
      </c>
      <c r="G107" s="22"/>
      <c r="H107" s="23"/>
    </row>
    <row r="108" spans="1:8" ht="24">
      <c r="A108" s="44" t="s">
        <v>91</v>
      </c>
      <c r="B108" s="22"/>
      <c r="C108" s="22"/>
      <c r="D108" s="22"/>
      <c r="E108" s="22"/>
      <c r="F108" s="44" t="s">
        <v>40</v>
      </c>
      <c r="G108" s="22"/>
      <c r="H108" s="23"/>
    </row>
    <row r="109" spans="1:8" ht="15">
      <c r="A109" s="55"/>
      <c r="B109" s="22"/>
      <c r="C109" s="22"/>
      <c r="D109" s="22"/>
      <c r="E109" s="22"/>
      <c r="F109" s="55"/>
      <c r="G109" s="22"/>
      <c r="H109" s="23"/>
    </row>
    <row r="110" spans="1:8" ht="15">
      <c r="A110" s="25"/>
      <c r="B110" s="26"/>
      <c r="C110" s="26"/>
      <c r="D110" s="26"/>
      <c r="E110" s="26"/>
      <c r="F110" s="25"/>
      <c r="G110" s="26"/>
      <c r="H110" s="27"/>
    </row>
    <row r="111" spans="1:8" ht="23.25">
      <c r="A111" s="40" t="s">
        <v>35</v>
      </c>
      <c r="B111" s="41"/>
      <c r="C111" s="41"/>
      <c r="D111" s="41"/>
      <c r="E111" s="41"/>
      <c r="F111" s="62"/>
      <c r="G111" s="41"/>
      <c r="H111" s="42"/>
    </row>
    <row r="112" spans="1:8" ht="24">
      <c r="A112" s="44" t="s">
        <v>92</v>
      </c>
      <c r="B112" s="22"/>
      <c r="C112" s="22"/>
      <c r="D112" s="22"/>
      <c r="E112" s="22"/>
      <c r="F112" s="44" t="s">
        <v>39</v>
      </c>
      <c r="G112" s="22"/>
      <c r="H112" s="23"/>
    </row>
    <row r="113" spans="1:8" ht="24">
      <c r="A113" s="235" t="s">
        <v>93</v>
      </c>
      <c r="B113" s="230"/>
      <c r="C113" s="230"/>
      <c r="D113" s="230"/>
      <c r="E113" s="236"/>
      <c r="F113" s="55"/>
      <c r="G113" s="22"/>
      <c r="H113" s="23"/>
    </row>
    <row r="114" spans="1:8" ht="24">
      <c r="A114" s="44" t="s">
        <v>94</v>
      </c>
      <c r="B114" s="22"/>
      <c r="C114" s="22"/>
      <c r="D114" s="22"/>
      <c r="E114" s="22"/>
      <c r="F114" s="44" t="s">
        <v>38</v>
      </c>
      <c r="G114" s="22"/>
      <c r="H114" s="23"/>
    </row>
    <row r="115" spans="1:8" ht="24">
      <c r="A115" s="44" t="s">
        <v>95</v>
      </c>
      <c r="B115" s="22"/>
      <c r="C115" s="22"/>
      <c r="D115" s="22"/>
      <c r="E115" s="22"/>
      <c r="F115" s="232" t="s">
        <v>41</v>
      </c>
      <c r="G115" s="233"/>
      <c r="H115" s="234"/>
    </row>
    <row r="116" spans="1:8" ht="15">
      <c r="A116" s="55"/>
      <c r="B116" s="22"/>
      <c r="C116" s="22"/>
      <c r="D116" s="22"/>
      <c r="E116" s="22"/>
      <c r="F116" s="55"/>
      <c r="G116" s="22"/>
      <c r="H116" s="23"/>
    </row>
    <row r="117" spans="1:8" ht="24">
      <c r="A117" s="55"/>
      <c r="B117" s="22"/>
      <c r="C117" s="22"/>
      <c r="D117" s="22"/>
      <c r="E117" s="22"/>
      <c r="F117" s="44" t="s">
        <v>39</v>
      </c>
      <c r="G117" s="22"/>
      <c r="H117" s="23"/>
    </row>
    <row r="118" spans="1:8" ht="24">
      <c r="A118" s="55"/>
      <c r="B118" s="13" t="s">
        <v>36</v>
      </c>
      <c r="C118" s="22"/>
      <c r="D118" s="22"/>
      <c r="E118" s="22"/>
      <c r="F118" s="232" t="s">
        <v>42</v>
      </c>
      <c r="G118" s="233"/>
      <c r="H118" s="234"/>
    </row>
    <row r="119" spans="1:8" ht="24">
      <c r="A119" s="55"/>
      <c r="B119" s="230" t="s">
        <v>37</v>
      </c>
      <c r="C119" s="230"/>
      <c r="D119" s="22"/>
      <c r="E119" s="22"/>
      <c r="F119" s="44" t="s">
        <v>38</v>
      </c>
      <c r="G119" s="22"/>
      <c r="H119" s="23"/>
    </row>
    <row r="120" spans="1:8" ht="24">
      <c r="A120" s="55"/>
      <c r="B120" s="13" t="s">
        <v>38</v>
      </c>
      <c r="C120" s="22"/>
      <c r="D120" s="22"/>
      <c r="E120" s="22"/>
      <c r="F120" s="55"/>
      <c r="G120" s="22"/>
      <c r="H120" s="23"/>
    </row>
    <row r="121" spans="1:8" ht="15">
      <c r="A121" s="55"/>
      <c r="B121" s="22"/>
      <c r="C121" s="22"/>
      <c r="D121" s="22"/>
      <c r="E121" s="22"/>
      <c r="F121" s="55"/>
      <c r="G121" s="22"/>
      <c r="H121" s="23"/>
    </row>
    <row r="122" spans="1:8" ht="15">
      <c r="A122" s="25"/>
      <c r="B122" s="26"/>
      <c r="C122" s="26"/>
      <c r="D122" s="26"/>
      <c r="E122" s="26"/>
      <c r="F122" s="25"/>
      <c r="G122" s="26"/>
      <c r="H122" s="27"/>
    </row>
  </sheetData>
  <sheetProtection/>
  <mergeCells count="72">
    <mergeCell ref="A8:H8"/>
    <mergeCell ref="A10:H10"/>
    <mergeCell ref="A14:H14"/>
    <mergeCell ref="A16:H16"/>
    <mergeCell ref="A4:H4"/>
    <mergeCell ref="A5:H5"/>
    <mergeCell ref="A23:H23"/>
    <mergeCell ref="A35:C37"/>
    <mergeCell ref="D35:F36"/>
    <mergeCell ref="G35:H37"/>
    <mergeCell ref="D37:E37"/>
    <mergeCell ref="C9:E9"/>
    <mergeCell ref="C15:E15"/>
    <mergeCell ref="A24:H24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D44:E44"/>
    <mergeCell ref="D43:E43"/>
    <mergeCell ref="A43:C43"/>
    <mergeCell ref="A44:C44"/>
    <mergeCell ref="D48:F48"/>
    <mergeCell ref="C49:H49"/>
    <mergeCell ref="A63:D64"/>
    <mergeCell ref="E63:F64"/>
    <mergeCell ref="G63:H64"/>
    <mergeCell ref="A65:C65"/>
    <mergeCell ref="E65:F65"/>
    <mergeCell ref="G65:H65"/>
    <mergeCell ref="G68:H68"/>
    <mergeCell ref="E67:F67"/>
    <mergeCell ref="A67:D67"/>
    <mergeCell ref="G67:H67"/>
    <mergeCell ref="A66:D66"/>
    <mergeCell ref="E66:F66"/>
    <mergeCell ref="G66:H66"/>
    <mergeCell ref="A68:D68"/>
    <mergeCell ref="E68:F68"/>
    <mergeCell ref="A70:C70"/>
    <mergeCell ref="A76:E76"/>
    <mergeCell ref="B78:G78"/>
    <mergeCell ref="A97:B97"/>
    <mergeCell ref="G97:H97"/>
    <mergeCell ref="A94:F94"/>
    <mergeCell ref="C96:F96"/>
    <mergeCell ref="C100:F100"/>
    <mergeCell ref="G100:H100"/>
    <mergeCell ref="B119:C119"/>
    <mergeCell ref="A102:B102"/>
    <mergeCell ref="C102:F102"/>
    <mergeCell ref="G102:H102"/>
    <mergeCell ref="A104:F104"/>
    <mergeCell ref="F115:H115"/>
    <mergeCell ref="F118:H118"/>
    <mergeCell ref="A113:E113"/>
    <mergeCell ref="C101:F101"/>
    <mergeCell ref="G101:H101"/>
    <mergeCell ref="A98:B98"/>
    <mergeCell ref="C98:F98"/>
    <mergeCell ref="G98:H98"/>
    <mergeCell ref="A101:B101"/>
    <mergeCell ref="A99:B99"/>
    <mergeCell ref="C99:F99"/>
    <mergeCell ref="G99:H99"/>
    <mergeCell ref="A100:B100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  <rowBreaks count="2" manualBreakCount="2">
    <brk id="60" max="7" man="1"/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ศักดิ์ชาย เรืองฤทธิ์</cp:lastModifiedBy>
  <cp:lastPrinted>2022-09-06T12:28:10Z</cp:lastPrinted>
  <dcterms:created xsi:type="dcterms:W3CDTF">2013-12-02T05:11:17Z</dcterms:created>
  <dcterms:modified xsi:type="dcterms:W3CDTF">2024-03-03T12:21:25Z</dcterms:modified>
  <cp:category/>
  <cp:version/>
  <cp:contentType/>
  <cp:contentStatus/>
</cp:coreProperties>
</file>